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5790" windowHeight="5025" activeTab="0"/>
  </bookViews>
  <sheets>
    <sheet name="Data" sheetId="1" r:id="rId1"/>
    <sheet name="Chart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<sst xmlns="http://schemas.openxmlformats.org/spreadsheetml/2006/main" count="245" uniqueCount="181">
  <si>
    <t>Date:</t>
  </si>
  <si>
    <t>Enabled Counters:</t>
  </si>
  <si>
    <t>d:</t>
  </si>
  <si>
    <t>W:</t>
  </si>
  <si>
    <t>Coincidence Level:</t>
  </si>
  <si>
    <t>DAQ Serial #:</t>
  </si>
  <si>
    <t>Counter Layout:</t>
  </si>
  <si>
    <t>Stacked</t>
  </si>
  <si>
    <t>all four</t>
  </si>
  <si>
    <t>2-fold</t>
  </si>
  <si>
    <t>Tube Voltage</t>
  </si>
  <si>
    <t>Test Interval</t>
  </si>
  <si>
    <t>Scaler Hex Values</t>
  </si>
  <si>
    <t>S0</t>
  </si>
  <si>
    <t>S1</t>
  </si>
  <si>
    <t>Ending</t>
  </si>
  <si>
    <t>Single</t>
  </si>
  <si>
    <t xml:space="preserve">Single </t>
  </si>
  <si>
    <t>Coincidence</t>
  </si>
  <si>
    <t>S4</t>
  </si>
  <si>
    <r>
      <t>s</t>
    </r>
    <r>
      <rPr>
        <sz val="10"/>
        <rFont val="Arial"/>
        <family val="0"/>
      </rPr>
      <t>0</t>
    </r>
  </si>
  <si>
    <r>
      <t>s</t>
    </r>
    <r>
      <rPr>
        <sz val="10"/>
        <rFont val="Arial"/>
        <family val="0"/>
      </rPr>
      <t>1</t>
    </r>
  </si>
  <si>
    <r>
      <t>s</t>
    </r>
    <r>
      <rPr>
        <sz val="10"/>
        <rFont val="Arial"/>
        <family val="0"/>
      </rPr>
      <t>4</t>
    </r>
  </si>
  <si>
    <t>2C</t>
  </si>
  <si>
    <t>2A43</t>
  </si>
  <si>
    <t>1B</t>
  </si>
  <si>
    <t>88</t>
  </si>
  <si>
    <t>29C1</t>
  </si>
  <si>
    <t>69</t>
  </si>
  <si>
    <t>304</t>
  </si>
  <si>
    <t>297F</t>
  </si>
  <si>
    <t>260</t>
  </si>
  <si>
    <t>485</t>
  </si>
  <si>
    <t>272B</t>
  </si>
  <si>
    <t>300</t>
  </si>
  <si>
    <t>6F7</t>
  </si>
  <si>
    <t>292D</t>
  </si>
  <si>
    <t>329</t>
  </si>
  <si>
    <t>B2B</t>
  </si>
  <si>
    <t>290B</t>
  </si>
  <si>
    <t>381</t>
  </si>
  <si>
    <t>1647</t>
  </si>
  <si>
    <t>29DF</t>
  </si>
  <si>
    <t>3A3</t>
  </si>
  <si>
    <t>3892</t>
  </si>
  <si>
    <t>29F8</t>
  </si>
  <si>
    <t>3C6</t>
  </si>
  <si>
    <t>2478F</t>
  </si>
  <si>
    <t>28DA</t>
  </si>
  <si>
    <t>421</t>
  </si>
  <si>
    <t>4C56CB</t>
  </si>
  <si>
    <t>293F</t>
  </si>
  <si>
    <t>509</t>
  </si>
  <si>
    <t>6FB</t>
  </si>
  <si>
    <t>6D4</t>
  </si>
  <si>
    <t>B28</t>
  </si>
  <si>
    <t>2F2</t>
  </si>
  <si>
    <t>24B</t>
  </si>
  <si>
    <t>B7C</t>
  </si>
  <si>
    <t>4B4</t>
  </si>
  <si>
    <t>B9D</t>
  </si>
  <si>
    <t>68F</t>
  </si>
  <si>
    <t>31B</t>
  </si>
  <si>
    <t>B72</t>
  </si>
  <si>
    <t>8F2</t>
  </si>
  <si>
    <t>AD9</t>
  </si>
  <si>
    <t>BF3</t>
  </si>
  <si>
    <t>B41</t>
  </si>
  <si>
    <t>111E</t>
  </si>
  <si>
    <t>33D</t>
  </si>
  <si>
    <t>B36</t>
  </si>
  <si>
    <t>25F9</t>
  </si>
  <si>
    <t>38E</t>
  </si>
  <si>
    <t>B7F</t>
  </si>
  <si>
    <t>1239D</t>
  </si>
  <si>
    <t>How to collect data:</t>
  </si>
  <si>
    <t>RB (to reset scalers), use stopwatch to time for test interval, DS (to display scaler counts)</t>
  </si>
  <si>
    <t>Use V1 to be sure that 2-fold coincidence mode was saved before RB resets it.</t>
  </si>
  <si>
    <t>Starting Time</t>
  </si>
  <si>
    <t>Descriminator Voltages:</t>
  </si>
  <si>
    <t>Ch 1</t>
  </si>
  <si>
    <t>Ch 0</t>
  </si>
  <si>
    <t>Ch 2</t>
  </si>
  <si>
    <t>Ch 3</t>
  </si>
  <si>
    <t>V</t>
  </si>
  <si>
    <t>V1 (to view setup), Modify as needed, SA (to save setting)</t>
  </si>
  <si>
    <t>How to Setup Counters:</t>
  </si>
  <si>
    <t>How to Setup DAQ:</t>
  </si>
  <si>
    <t>Use on-board scaler display and vary HV of PMTs to find range of voltages that will produce count rates from zero to 200/sec</t>
  </si>
  <si>
    <t>Find voltage on Ch 0 that will produce about 40 Hz and set it as a reference</t>
  </si>
  <si>
    <t>Sweep voltage on Ch 1 to find middle of plateau, set this voltage on Ch 1 and use it as a reference for setting Ch 0</t>
  </si>
  <si>
    <t>Sweep voltage on Ch 0 to find middle of plateau, set this voltage on Ch 0 and use it as the reference for Ch 2 and Ch 3.</t>
  </si>
  <si>
    <t>Accidental</t>
  </si>
  <si>
    <t>ns</t>
  </si>
  <si>
    <t>Rate as %</t>
  </si>
  <si>
    <t>Count Rates &amp; Uncertainty (decimal)</t>
  </si>
  <si>
    <t>Counter Plateauing Procedure</t>
  </si>
  <si>
    <t>Ref</t>
  </si>
  <si>
    <t>Test</t>
  </si>
  <si>
    <t>Plateauing results:</t>
  </si>
  <si>
    <t>HV for Ch 0</t>
  </si>
  <si>
    <t>HV for Ch 1</t>
  </si>
  <si>
    <t>HV for Ch 2</t>
  </si>
  <si>
    <t>HV for Ch 3</t>
  </si>
  <si>
    <t>Test = Ch 1</t>
  </si>
  <si>
    <t>Reference = Ch 0 =</t>
  </si>
  <si>
    <t xml:space="preserve">V </t>
  </si>
  <si>
    <t>Reference = Ch 1 =</t>
  </si>
  <si>
    <t>Test = Ch 0</t>
  </si>
  <si>
    <t>Step 1</t>
  </si>
  <si>
    <t>Step 2</t>
  </si>
  <si>
    <t>Step 3</t>
  </si>
  <si>
    <t>Test = Ch 2</t>
  </si>
  <si>
    <t>Test = Ch 3</t>
  </si>
  <si>
    <t>Step 4</t>
  </si>
  <si>
    <t>S2</t>
  </si>
  <si>
    <r>
      <t>s</t>
    </r>
    <r>
      <rPr>
        <sz val="10"/>
        <rFont val="Arial"/>
        <family val="0"/>
      </rPr>
      <t>2</t>
    </r>
  </si>
  <si>
    <t>S3</t>
  </si>
  <si>
    <r>
      <t>s</t>
    </r>
    <r>
      <rPr>
        <sz val="10"/>
        <rFont val="Arial"/>
        <family val="0"/>
      </rPr>
      <t>3</t>
    </r>
  </si>
  <si>
    <t>Step #</t>
  </si>
  <si>
    <t>Step #1</t>
  </si>
  <si>
    <t>Step #2</t>
  </si>
  <si>
    <t>Step #3</t>
  </si>
  <si>
    <t>Step #4</t>
  </si>
  <si>
    <t>Record all plateaued voltages</t>
  </si>
  <si>
    <t>8a</t>
  </si>
  <si>
    <t>22a</t>
  </si>
  <si>
    <t>3e9</t>
  </si>
  <si>
    <t>547</t>
  </si>
  <si>
    <t>7e7</t>
  </si>
  <si>
    <t>c88</t>
  </si>
  <si>
    <t>1ace</t>
  </si>
  <si>
    <t>30a7</t>
  </si>
  <si>
    <t>f2b3</t>
  </si>
  <si>
    <t>11778f</t>
  </si>
  <si>
    <t>814</t>
  </si>
  <si>
    <t>266f</t>
  </si>
  <si>
    <t>2363</t>
  </si>
  <si>
    <t>215e</t>
  </si>
  <si>
    <t>1fe2</t>
  </si>
  <si>
    <t>1eda</t>
  </si>
  <si>
    <t>1d79</t>
  </si>
  <si>
    <t>1c98</t>
  </si>
  <si>
    <t>1ac7</t>
  </si>
  <si>
    <t>1b14</t>
  </si>
  <si>
    <t>1bcd</t>
  </si>
  <si>
    <t>1a3e</t>
  </si>
  <si>
    <t>6c</t>
  </si>
  <si>
    <t>1cd</t>
  </si>
  <si>
    <t>2d3</t>
  </si>
  <si>
    <t>2ec</t>
  </si>
  <si>
    <t>330</t>
  </si>
  <si>
    <t>315</t>
  </si>
  <si>
    <t>36d</t>
  </si>
  <si>
    <t>388</t>
  </si>
  <si>
    <t>38a</t>
  </si>
  <si>
    <t>3d8</t>
  </si>
  <si>
    <t>31b</t>
  </si>
  <si>
    <t>7b2</t>
  </si>
  <si>
    <t>7ab</t>
  </si>
  <si>
    <t>805</t>
  </si>
  <si>
    <t>7e1</t>
  </si>
  <si>
    <t>824</t>
  </si>
  <si>
    <t>823</t>
  </si>
  <si>
    <t>733</t>
  </si>
  <si>
    <t>58a</t>
  </si>
  <si>
    <t>80d</t>
  </si>
  <si>
    <t>a4</t>
  </si>
  <si>
    <t>23c</t>
  </si>
  <si>
    <t>3c3</t>
  </si>
  <si>
    <t>4f3</t>
  </si>
  <si>
    <t>bcb</t>
  </si>
  <si>
    <t>169a</t>
  </si>
  <si>
    <t>29a5a3</t>
  </si>
  <si>
    <t>551a</t>
  </si>
  <si>
    <t>7d</t>
  </si>
  <si>
    <t>1d0</t>
  </si>
  <si>
    <t>2db</t>
  </si>
  <si>
    <t>2f8</t>
  </si>
  <si>
    <t>2ad</t>
  </si>
  <si>
    <t>seconds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</si>
</sst>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sz val="18"/>
      <name val="Arial"/>
      <family val="2"/>
    </font>
    <font>
      <sz val="10"/>
      <name val="Symbol"/>
      <family val="1"/>
    </font>
    <font>
      <sz val="8"/>
      <name val="Arial"/>
      <family val="0"/>
    </font>
    <font>
      <sz val="11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6.5"/>
      <name val="Arial"/>
      <family val="0"/>
    </font>
    <font>
      <sz val="16.5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5.25"/>
      <name val="Arial"/>
      <family val="0"/>
    </font>
    <font>
      <sz val="15.25"/>
      <name val="Arial"/>
      <family val="0"/>
    </font>
    <font>
      <u val="single"/>
      <sz val="10"/>
      <name val="Arial"/>
      <family val="0"/>
    </font>
    <font>
      <b/>
      <sz val="15.7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0" fillId="2" borderId="4" xfId="0" applyNumberFormat="1" applyFill="1" applyBorder="1" applyAlignment="1">
      <alignment/>
    </xf>
    <xf numFmtId="0" fontId="0" fillId="2" borderId="0" xfId="0" applyFill="1" applyAlignment="1">
      <alignment/>
    </xf>
    <xf numFmtId="49" fontId="0" fillId="2" borderId="3" xfId="0" applyNumberFormat="1" applyFill="1" applyBorder="1" applyAlignment="1">
      <alignment/>
    </xf>
    <xf numFmtId="49" fontId="0" fillId="2" borderId="0" xfId="0" applyNumberFormat="1" applyFill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14" fontId="0" fillId="2" borderId="0" xfId="0" applyNumberFormat="1" applyFill="1" applyAlignment="1">
      <alignment/>
    </xf>
    <xf numFmtId="18" fontId="0" fillId="2" borderId="7" xfId="0" applyNumberFormat="1" applyFill="1" applyBorder="1" applyAlignment="1">
      <alignment/>
    </xf>
    <xf numFmtId="0" fontId="0" fillId="2" borderId="8" xfId="0" applyFill="1" applyBorder="1" applyAlignment="1">
      <alignment/>
    </xf>
    <xf numFmtId="49" fontId="0" fillId="2" borderId="8" xfId="0" applyNumberFormat="1" applyFill="1" applyBorder="1" applyAlignment="1">
      <alignment/>
    </xf>
    <xf numFmtId="49" fontId="0" fillId="2" borderId="9" xfId="0" applyNumberFormat="1" applyFill="1" applyBorder="1" applyAlignment="1">
      <alignment/>
    </xf>
    <xf numFmtId="0" fontId="0" fillId="2" borderId="0" xfId="0" applyFill="1" applyBorder="1" applyAlignment="1">
      <alignment/>
    </xf>
    <xf numFmtId="49" fontId="0" fillId="2" borderId="0" xfId="0" applyNumberFormat="1" applyFill="1" applyBorder="1" applyAlignment="1">
      <alignment/>
    </xf>
    <xf numFmtId="49" fontId="0" fillId="2" borderId="10" xfId="0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3" xfId="0" applyFill="1" applyBorder="1" applyAlignment="1">
      <alignment/>
    </xf>
    <xf numFmtId="10" fontId="0" fillId="3" borderId="11" xfId="0" applyNumberForma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1" xfId="0" applyFill="1" applyBorder="1" applyAlignment="1">
      <alignment/>
    </xf>
    <xf numFmtId="10" fontId="0" fillId="3" borderId="12" xfId="0" applyNumberFormat="1" applyFill="1" applyBorder="1" applyAlignment="1">
      <alignment/>
    </xf>
    <xf numFmtId="0" fontId="0" fillId="3" borderId="8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0" xfId="0" applyFill="1" applyAlignment="1">
      <alignment/>
    </xf>
    <xf numFmtId="0" fontId="0" fillId="4" borderId="7" xfId="0" applyFill="1" applyBorder="1" applyAlignment="1">
      <alignment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6" xfId="0" applyFill="1" applyBorder="1" applyAlignment="1">
      <alignment/>
    </xf>
    <xf numFmtId="0" fontId="2" fillId="4" borderId="6" xfId="0" applyFont="1" applyFill="1" applyBorder="1" applyAlignment="1">
      <alignment/>
    </xf>
    <xf numFmtId="0" fontId="2" fillId="4" borderId="22" xfId="0" applyFont="1" applyFill="1" applyBorder="1" applyAlignment="1">
      <alignment/>
    </xf>
    <xf numFmtId="0" fontId="0" fillId="4" borderId="23" xfId="0" applyFill="1" applyBorder="1" applyAlignment="1">
      <alignment/>
    </xf>
    <xf numFmtId="0" fontId="0" fillId="4" borderId="0" xfId="0" applyFill="1" applyBorder="1" applyAlignment="1">
      <alignment horizontal="center" vertical="center"/>
    </xf>
    <xf numFmtId="0" fontId="0" fillId="4" borderId="3" xfId="0" applyFill="1" applyBorder="1" applyAlignment="1">
      <alignment/>
    </xf>
    <xf numFmtId="0" fontId="9" fillId="4" borderId="2" xfId="0" applyFont="1" applyFill="1" applyBorder="1" applyAlignment="1">
      <alignment/>
    </xf>
    <xf numFmtId="0" fontId="9" fillId="4" borderId="5" xfId="0" applyFont="1" applyFill="1" applyBorder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0" fontId="0" fillId="4" borderId="1" xfId="0" applyFill="1" applyBorder="1" applyAlignment="1">
      <alignment horizontal="center" vertical="center"/>
    </xf>
    <xf numFmtId="0" fontId="0" fillId="2" borderId="9" xfId="0" applyFill="1" applyBorder="1" applyAlignment="1">
      <alignment/>
    </xf>
    <xf numFmtId="18" fontId="0" fillId="2" borderId="2" xfId="0" applyNumberForma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0" xfId="0" applyFill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2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3" fillId="0" borderId="0" xfId="0" applyFont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Arial"/>
                <a:ea typeface="Arial"/>
                <a:cs typeface="Arial"/>
              </a:rPr>
              <a:t>Coincidence &amp; Singles Rates</a:t>
            </a:r>
          </a:p>
        </c:rich>
      </c:tx>
      <c:layout>
        <c:manualLayout>
          <c:xMode val="factor"/>
          <c:yMode val="factor"/>
          <c:x val="-0.081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4775"/>
          <c:w val="0.59175"/>
          <c:h val="0.87475"/>
        </c:manualLayout>
      </c:layout>
      <c:scatterChart>
        <c:scatterStyle val="lineMarker"/>
        <c:varyColors val="0"/>
        <c:ser>
          <c:idx val="0"/>
          <c:order val="0"/>
          <c:tx>
            <c:v>Coincidence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Data!$L$20:$L$32</c:f>
                <c:numCache>
                  <c:ptCount val="13"/>
                  <c:pt idx="0">
                    <c:v>0.11547005383792515</c:v>
                  </c:pt>
                  <c:pt idx="1">
                    <c:v>0.26977356760397747</c:v>
                  </c:pt>
                  <c:pt idx="2">
                    <c:v>0.4038013813195239</c:v>
                  </c:pt>
                  <c:pt idx="3">
                    <c:v>0.46844897741850655</c:v>
                  </c:pt>
                  <c:pt idx="4">
                    <c:v>0.4699290726623895</c:v>
                  </c:pt>
                  <c:pt idx="5">
                    <c:v>0.4737556801183965</c:v>
                  </c:pt>
                  <c:pt idx="6">
                    <c:v>0.46874537034750774</c:v>
                  </c:pt>
                  <c:pt idx="7">
                    <c:v>0.4798726682962656</c:v>
                  </c:pt>
                  <c:pt idx="8">
                    <c:v>0.5027701042999452</c:v>
                  </c:pt>
                  <c:pt idx="9">
                    <c:v>0.505250213040804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Data!$L$20:$L$32</c:f>
                <c:numCache>
                  <c:ptCount val="13"/>
                  <c:pt idx="0">
                    <c:v>0.11547005383792515</c:v>
                  </c:pt>
                  <c:pt idx="1">
                    <c:v>0.26977356760397747</c:v>
                  </c:pt>
                  <c:pt idx="2">
                    <c:v>0.4038013813195239</c:v>
                  </c:pt>
                  <c:pt idx="3">
                    <c:v>0.46844897741850655</c:v>
                  </c:pt>
                  <c:pt idx="4">
                    <c:v>0.4699290726623895</c:v>
                  </c:pt>
                  <c:pt idx="5">
                    <c:v>0.4737556801183965</c:v>
                  </c:pt>
                  <c:pt idx="6">
                    <c:v>0.46874537034750774</c:v>
                  </c:pt>
                  <c:pt idx="7">
                    <c:v>0.4798726682962656</c:v>
                  </c:pt>
                  <c:pt idx="8">
                    <c:v>0.5027701042999452</c:v>
                  </c:pt>
                  <c:pt idx="9">
                    <c:v>0.505250213040804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0"/>
          </c:errBars>
          <c:xVal>
            <c:numRef>
              <c:f>Data!$C$20:$C$32</c:f>
              <c:numCache>
                <c:ptCount val="13"/>
                <c:pt idx="0">
                  <c:v>0.75</c:v>
                </c:pt>
                <c:pt idx="1">
                  <c:v>0.8</c:v>
                </c:pt>
                <c:pt idx="2">
                  <c:v>0.85</c:v>
                </c:pt>
                <c:pt idx="3">
                  <c:v>0.9</c:v>
                </c:pt>
                <c:pt idx="4">
                  <c:v>0.95</c:v>
                </c:pt>
                <c:pt idx="5">
                  <c:v>1</c:v>
                </c:pt>
                <c:pt idx="6">
                  <c:v>1.05</c:v>
                </c:pt>
                <c:pt idx="7">
                  <c:v>1.1</c:v>
                </c:pt>
                <c:pt idx="8">
                  <c:v>1.25</c:v>
                </c:pt>
                <c:pt idx="9">
                  <c:v>1.35</c:v>
                </c:pt>
              </c:numCache>
            </c:numRef>
          </c:xVal>
          <c:yVal>
            <c:numRef>
              <c:f>Data!$K$20:$K$32</c:f>
              <c:numCache>
                <c:ptCount val="13"/>
                <c:pt idx="0">
                  <c:v>0.8</c:v>
                </c:pt>
                <c:pt idx="1">
                  <c:v>4.366666666666666</c:v>
                </c:pt>
                <c:pt idx="2">
                  <c:v>9.783333333333333</c:v>
                </c:pt>
                <c:pt idx="3">
                  <c:v>13.166666666666666</c:v>
                </c:pt>
                <c:pt idx="4">
                  <c:v>13.25</c:v>
                </c:pt>
                <c:pt idx="5">
                  <c:v>13.466666666666667</c:v>
                </c:pt>
                <c:pt idx="6">
                  <c:v>13.183333333333334</c:v>
                </c:pt>
                <c:pt idx="7">
                  <c:v>13.816666666666666</c:v>
                </c:pt>
                <c:pt idx="8">
                  <c:v>15.166666666666666</c:v>
                </c:pt>
                <c:pt idx="9">
                  <c:v>15.316666666666666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 1 Singles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Data!$C$20:$C$32</c:f>
              <c:numCache>
                <c:ptCount val="13"/>
                <c:pt idx="0">
                  <c:v>0.75</c:v>
                </c:pt>
                <c:pt idx="1">
                  <c:v>0.8</c:v>
                </c:pt>
                <c:pt idx="2">
                  <c:v>0.85</c:v>
                </c:pt>
                <c:pt idx="3">
                  <c:v>0.9</c:v>
                </c:pt>
                <c:pt idx="4">
                  <c:v>0.95</c:v>
                </c:pt>
                <c:pt idx="5">
                  <c:v>1</c:v>
                </c:pt>
                <c:pt idx="6">
                  <c:v>1.05</c:v>
                </c:pt>
                <c:pt idx="7">
                  <c:v>1.1</c:v>
                </c:pt>
                <c:pt idx="8">
                  <c:v>1.25</c:v>
                </c:pt>
                <c:pt idx="9">
                  <c:v>1.35</c:v>
                </c:pt>
              </c:numCache>
            </c:numRef>
          </c:xVal>
          <c:yVal>
            <c:numRef>
              <c:f>Data!$I$20:$I$32</c:f>
              <c:numCache>
                <c:ptCount val="13"/>
                <c:pt idx="0">
                  <c:v>1.0833333333333333</c:v>
                </c:pt>
                <c:pt idx="1">
                  <c:v>5.933333333333334</c:v>
                </c:pt>
                <c:pt idx="2">
                  <c:v>12.566666666666666</c:v>
                </c:pt>
                <c:pt idx="3">
                  <c:v>20.066666666666666</c:v>
                </c:pt>
                <c:pt idx="4">
                  <c:v>27.983333333333334</c:v>
                </c:pt>
                <c:pt idx="5">
                  <c:v>38.166666666666664</c:v>
                </c:pt>
                <c:pt idx="6">
                  <c:v>50.983333333333334</c:v>
                </c:pt>
                <c:pt idx="7">
                  <c:v>73.03333333333333</c:v>
                </c:pt>
                <c:pt idx="8">
                  <c:v>162.01666666666668</c:v>
                </c:pt>
                <c:pt idx="9">
                  <c:v>1244.2166666666667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Ch 0 Singles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Data!$C$20:$C$32</c:f>
              <c:numCache>
                <c:ptCount val="13"/>
                <c:pt idx="0">
                  <c:v>0.75</c:v>
                </c:pt>
                <c:pt idx="1">
                  <c:v>0.8</c:v>
                </c:pt>
                <c:pt idx="2">
                  <c:v>0.85</c:v>
                </c:pt>
                <c:pt idx="3">
                  <c:v>0.9</c:v>
                </c:pt>
                <c:pt idx="4">
                  <c:v>0.95</c:v>
                </c:pt>
                <c:pt idx="5">
                  <c:v>1</c:v>
                </c:pt>
                <c:pt idx="6">
                  <c:v>1.05</c:v>
                </c:pt>
                <c:pt idx="7">
                  <c:v>1.1</c:v>
                </c:pt>
                <c:pt idx="8">
                  <c:v>1.25</c:v>
                </c:pt>
                <c:pt idx="9">
                  <c:v>1.35</c:v>
                </c:pt>
              </c:numCache>
            </c:numRef>
          </c:xVal>
          <c:yVal>
            <c:numRef>
              <c:f>Data!$G$20:$G$32</c:f>
              <c:numCache>
                <c:ptCount val="13"/>
                <c:pt idx="0">
                  <c:v>29.783333333333335</c:v>
                </c:pt>
                <c:pt idx="1">
                  <c:v>29.133333333333333</c:v>
                </c:pt>
                <c:pt idx="2">
                  <c:v>47.6</c:v>
                </c:pt>
                <c:pt idx="3">
                  <c:v>49</c:v>
                </c:pt>
                <c:pt idx="4">
                  <c:v>49.55</c:v>
                </c:pt>
                <c:pt idx="5">
                  <c:v>48.833333333333336</c:v>
                </c:pt>
                <c:pt idx="6">
                  <c:v>46.28333333333333</c:v>
                </c:pt>
                <c:pt idx="7">
                  <c:v>48.016666666666666</c:v>
                </c:pt>
                <c:pt idx="8">
                  <c:v>47.833333333333336</c:v>
                </c:pt>
                <c:pt idx="9">
                  <c:v>49.05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42919650"/>
        <c:axId val="50732531"/>
      </c:scatterChart>
      <c:valAx>
        <c:axId val="42919650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Ch 1 Tube Voltage</a:t>
                </a:r>
              </a:p>
            </c:rich>
          </c:tx>
          <c:layout>
            <c:manualLayout>
              <c:xMode val="factor"/>
              <c:yMode val="factor"/>
              <c:x val="0.009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732531"/>
        <c:crosses val="autoZero"/>
        <c:crossBetween val="midCat"/>
        <c:dispUnits/>
      </c:valAx>
      <c:valAx>
        <c:axId val="50732531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Counts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19650"/>
        <c:crosses val="autoZero"/>
        <c:crossBetween val="midCat"/>
        <c:dispUnits/>
        <c:majorUnit val="2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25"/>
          <c:y val="0.36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Coincidence &amp; Singles Rates</a:t>
            </a:r>
          </a:p>
        </c:rich>
      </c:tx>
      <c:layout>
        <c:manualLayout>
          <c:xMode val="factor"/>
          <c:yMode val="factor"/>
          <c:x val="-0.109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03025"/>
          <c:w val="0.59175"/>
          <c:h val="0.90925"/>
        </c:manualLayout>
      </c:layout>
      <c:scatterChart>
        <c:scatterStyle val="lineMarker"/>
        <c:varyColors val="0"/>
        <c:ser>
          <c:idx val="0"/>
          <c:order val="0"/>
          <c:tx>
            <c:v>Coincidence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Data!$L$34:$L$45</c:f>
                <c:numCache>
                  <c:ptCount val="12"/>
                  <c:pt idx="0">
                    <c:v>0.08660254037844387</c:v>
                  </c:pt>
                  <c:pt idx="1">
                    <c:v>0.1707825127659933</c:v>
                  </c:pt>
                  <c:pt idx="2">
                    <c:v>0.41096093353126506</c:v>
                  </c:pt>
                  <c:pt idx="3">
                    <c:v>0.4618802153517006</c:v>
                  </c:pt>
                  <c:pt idx="4">
                    <c:v>0.47404875511092975</c:v>
                  </c:pt>
                  <c:pt idx="5">
                    <c:v>0.4991659710623979</c:v>
                  </c:pt>
                  <c:pt idx="6">
                    <c:v>0.5085382100797452</c:v>
                  </c:pt>
                  <c:pt idx="7">
                    <c:v>0.5180090089306685</c:v>
                  </c:pt>
                  <c:pt idx="8">
                    <c:v>0.5418589402336287</c:v>
                  </c:pt>
                  <c:pt idx="9">
                    <c:v>0.5983774357005414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Data!$L$34:$L$45</c:f>
                <c:numCache>
                  <c:ptCount val="12"/>
                  <c:pt idx="0">
                    <c:v>0.08660254037844387</c:v>
                  </c:pt>
                  <c:pt idx="1">
                    <c:v>0.1707825127659933</c:v>
                  </c:pt>
                  <c:pt idx="2">
                    <c:v>0.41096093353126506</c:v>
                  </c:pt>
                  <c:pt idx="3">
                    <c:v>0.4618802153517006</c:v>
                  </c:pt>
                  <c:pt idx="4">
                    <c:v>0.47404875511092975</c:v>
                  </c:pt>
                  <c:pt idx="5">
                    <c:v>0.4991659710623979</c:v>
                  </c:pt>
                  <c:pt idx="6">
                    <c:v>0.5085382100797452</c:v>
                  </c:pt>
                  <c:pt idx="7">
                    <c:v>0.5180090089306685</c:v>
                  </c:pt>
                  <c:pt idx="8">
                    <c:v>0.5418589402336287</c:v>
                  </c:pt>
                  <c:pt idx="9">
                    <c:v>0.5983774357005414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minus>
            <c:noEndCap val="0"/>
          </c:errBars>
          <c:xVal>
            <c:numRef>
              <c:f>Data!$B$34:$B$45</c:f>
              <c:numCache>
                <c:ptCount val="12"/>
                <c:pt idx="0">
                  <c:v>0.6</c:v>
                </c:pt>
                <c:pt idx="1">
                  <c:v>0.65</c:v>
                </c:pt>
                <c:pt idx="2">
                  <c:v>0.7</c:v>
                </c:pt>
                <c:pt idx="3">
                  <c:v>0.75</c:v>
                </c:pt>
                <c:pt idx="4">
                  <c:v>0.8</c:v>
                </c:pt>
                <c:pt idx="5">
                  <c:v>0.85</c:v>
                </c:pt>
                <c:pt idx="6">
                  <c:v>0.9</c:v>
                </c:pt>
                <c:pt idx="7">
                  <c:v>0.95</c:v>
                </c:pt>
                <c:pt idx="8">
                  <c:v>1</c:v>
                </c:pt>
                <c:pt idx="9">
                  <c:v>1.1</c:v>
                </c:pt>
              </c:numCache>
            </c:numRef>
          </c:xVal>
          <c:yVal>
            <c:numRef>
              <c:f>Data!$K$34:$K$45</c:f>
              <c:numCache>
                <c:ptCount val="12"/>
                <c:pt idx="0">
                  <c:v>0.45</c:v>
                </c:pt>
                <c:pt idx="1">
                  <c:v>1.75</c:v>
                </c:pt>
                <c:pt idx="2">
                  <c:v>10.133333333333333</c:v>
                </c:pt>
                <c:pt idx="3">
                  <c:v>12.8</c:v>
                </c:pt>
                <c:pt idx="4">
                  <c:v>13.483333333333333</c:v>
                </c:pt>
                <c:pt idx="5">
                  <c:v>14.95</c:v>
                </c:pt>
                <c:pt idx="6">
                  <c:v>15.516666666666667</c:v>
                </c:pt>
                <c:pt idx="7">
                  <c:v>16.1</c:v>
                </c:pt>
                <c:pt idx="8">
                  <c:v>17.616666666666667</c:v>
                </c:pt>
                <c:pt idx="9">
                  <c:v>21.483333333333334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 0 Singles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Data!$B$34:$B$45</c:f>
              <c:numCache>
                <c:ptCount val="12"/>
                <c:pt idx="0">
                  <c:v>0.6</c:v>
                </c:pt>
                <c:pt idx="1">
                  <c:v>0.65</c:v>
                </c:pt>
                <c:pt idx="2">
                  <c:v>0.7</c:v>
                </c:pt>
                <c:pt idx="3">
                  <c:v>0.75</c:v>
                </c:pt>
                <c:pt idx="4">
                  <c:v>0.8</c:v>
                </c:pt>
                <c:pt idx="5">
                  <c:v>0.85</c:v>
                </c:pt>
                <c:pt idx="6">
                  <c:v>0.9</c:v>
                </c:pt>
                <c:pt idx="7">
                  <c:v>0.95</c:v>
                </c:pt>
                <c:pt idx="8">
                  <c:v>1</c:v>
                </c:pt>
                <c:pt idx="9">
                  <c:v>1.1</c:v>
                </c:pt>
              </c:numCache>
            </c:numRef>
          </c:xVal>
          <c:yVal>
            <c:numRef>
              <c:f>Data!$G$34:$G$45</c:f>
              <c:numCache>
                <c:ptCount val="12"/>
                <c:pt idx="0">
                  <c:v>0.7333333333333333</c:v>
                </c:pt>
                <c:pt idx="1">
                  <c:v>2.2666666666666666</c:v>
                </c:pt>
                <c:pt idx="2">
                  <c:v>12.866666666666667</c:v>
                </c:pt>
                <c:pt idx="3">
                  <c:v>19.283333333333335</c:v>
                </c:pt>
                <c:pt idx="4">
                  <c:v>29.716666666666665</c:v>
                </c:pt>
                <c:pt idx="5">
                  <c:v>47.65</c:v>
                </c:pt>
                <c:pt idx="6">
                  <c:v>95.05</c:v>
                </c:pt>
                <c:pt idx="7">
                  <c:v>241.36666666666667</c:v>
                </c:pt>
                <c:pt idx="8">
                  <c:v>2489.85</c:v>
                </c:pt>
                <c:pt idx="9">
                  <c:v>83382.58333333333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Ch 1 Singles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Data!$B$34:$B$45</c:f>
              <c:numCache>
                <c:ptCount val="12"/>
                <c:pt idx="0">
                  <c:v>0.6</c:v>
                </c:pt>
                <c:pt idx="1">
                  <c:v>0.65</c:v>
                </c:pt>
                <c:pt idx="2">
                  <c:v>0.7</c:v>
                </c:pt>
                <c:pt idx="3">
                  <c:v>0.75</c:v>
                </c:pt>
                <c:pt idx="4">
                  <c:v>0.8</c:v>
                </c:pt>
                <c:pt idx="5">
                  <c:v>0.85</c:v>
                </c:pt>
                <c:pt idx="6">
                  <c:v>0.9</c:v>
                </c:pt>
                <c:pt idx="7">
                  <c:v>0.95</c:v>
                </c:pt>
                <c:pt idx="8">
                  <c:v>1</c:v>
                </c:pt>
                <c:pt idx="9">
                  <c:v>1.1</c:v>
                </c:pt>
              </c:numCache>
            </c:numRef>
          </c:xVal>
          <c:yVal>
            <c:numRef>
              <c:f>Data!$I$34:$I$45</c:f>
              <c:numCache>
                <c:ptCount val="12"/>
                <c:pt idx="0">
                  <c:v>180.31666666666666</c:v>
                </c:pt>
                <c:pt idx="1">
                  <c:v>178.15</c:v>
                </c:pt>
                <c:pt idx="2">
                  <c:v>177.05</c:v>
                </c:pt>
                <c:pt idx="3">
                  <c:v>167.11666666666667</c:v>
                </c:pt>
                <c:pt idx="4">
                  <c:v>175.68333333333334</c:v>
                </c:pt>
                <c:pt idx="5">
                  <c:v>175.11666666666667</c:v>
                </c:pt>
                <c:pt idx="6">
                  <c:v>178.65</c:v>
                </c:pt>
                <c:pt idx="7">
                  <c:v>179.06666666666666</c:v>
                </c:pt>
                <c:pt idx="8">
                  <c:v>174.3</c:v>
                </c:pt>
                <c:pt idx="9">
                  <c:v>175.98333333333332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53939596"/>
        <c:axId val="15694317"/>
      </c:scatterChart>
      <c:valAx>
        <c:axId val="53939596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Ch 0 Tube Voltage</a:t>
                </a:r>
              </a:p>
            </c:rich>
          </c:tx>
          <c:layout>
            <c:manualLayout>
              <c:xMode val="factor"/>
              <c:yMode val="factor"/>
              <c:x val="0.011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94317"/>
        <c:crosses val="autoZero"/>
        <c:crossBetween val="midCat"/>
        <c:dispUnits/>
      </c:valAx>
      <c:valAx>
        <c:axId val="15694317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Counts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939596"/>
        <c:crosses val="autoZero"/>
        <c:crossBetween val="midCat"/>
        <c:dispUnits/>
        <c:majorUnit val="2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Coincidence &amp; Singles Rates</a:t>
            </a:r>
          </a:p>
        </c:rich>
      </c:tx>
      <c:layout>
        <c:manualLayout>
          <c:xMode val="factor"/>
          <c:yMode val="factor"/>
          <c:x val="-0.093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046"/>
          <c:w val="0.60725"/>
          <c:h val="0.8875"/>
        </c:manualLayout>
      </c:layout>
      <c:scatterChart>
        <c:scatterStyle val="lineMarker"/>
        <c:varyColors val="0"/>
        <c:ser>
          <c:idx val="0"/>
          <c:order val="0"/>
          <c:tx>
            <c:v>Coincidence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Data!$L$63:$L$75</c:f>
                <c:numCache>
                  <c:ptCount val="13"/>
                  <c:pt idx="0">
                    <c:v>0.09718253158075502</c:v>
                  </c:pt>
                  <c:pt idx="1">
                    <c:v>0.18633899812498247</c:v>
                  </c:pt>
                  <c:pt idx="2">
                    <c:v>0.35901098714230023</c:v>
                  </c:pt>
                  <c:pt idx="3">
                    <c:v>0.4506168611531925</c:v>
                  </c:pt>
                  <c:pt idx="4">
                    <c:v>0.45946829173634074</c:v>
                  </c:pt>
                  <c:pt idx="5">
                    <c:v>0.4636809247747852</c:v>
                  </c:pt>
                  <c:pt idx="6">
                    <c:v>0.43620841094341334</c:v>
                  </c:pt>
                  <c:pt idx="7">
                    <c:v>0.40207793606049397</c:v>
                  </c:pt>
                  <c:pt idx="8">
                    <c:v>0.46218082079540157</c:v>
                  </c:pt>
                  <c:pt idx="9">
                    <c:v>0.46696419087073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Data!$L$63:$L$75</c:f>
                <c:numCache>
                  <c:ptCount val="13"/>
                  <c:pt idx="0">
                    <c:v>0.09718253158075502</c:v>
                  </c:pt>
                  <c:pt idx="1">
                    <c:v>0.18633899812498247</c:v>
                  </c:pt>
                  <c:pt idx="2">
                    <c:v>0.35901098714230023</c:v>
                  </c:pt>
                  <c:pt idx="3">
                    <c:v>0.4506168611531925</c:v>
                  </c:pt>
                  <c:pt idx="4">
                    <c:v>0.45946829173634074</c:v>
                  </c:pt>
                  <c:pt idx="5">
                    <c:v>0.4636809247747852</c:v>
                  </c:pt>
                  <c:pt idx="6">
                    <c:v>0.43620841094341334</c:v>
                  </c:pt>
                  <c:pt idx="7">
                    <c:v>0.40207793606049397</c:v>
                  </c:pt>
                  <c:pt idx="8">
                    <c:v>0.46218082079540157</c:v>
                  </c:pt>
                  <c:pt idx="9">
                    <c:v>0.46696419087073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1"/>
          </c:errBars>
          <c:xVal>
            <c:numRef>
              <c:f>Data!$C$63:$C$75</c:f>
              <c:numCache>
                <c:ptCount val="13"/>
                <c:pt idx="0">
                  <c:v>0.7</c:v>
                </c:pt>
                <c:pt idx="1">
                  <c:v>0.75</c:v>
                </c:pt>
                <c:pt idx="2">
                  <c:v>0.8</c:v>
                </c:pt>
                <c:pt idx="3">
                  <c:v>0.85</c:v>
                </c:pt>
                <c:pt idx="4">
                  <c:v>0.9</c:v>
                </c:pt>
                <c:pt idx="5">
                  <c:v>0.95</c:v>
                </c:pt>
                <c:pt idx="6">
                  <c:v>1.05</c:v>
                </c:pt>
                <c:pt idx="7">
                  <c:v>1.15</c:v>
                </c:pt>
                <c:pt idx="8">
                  <c:v>1.25</c:v>
                </c:pt>
                <c:pt idx="9">
                  <c:v>1.15</c:v>
                </c:pt>
              </c:numCache>
            </c:numRef>
          </c:xVal>
          <c:yVal>
            <c:numRef>
              <c:f>Data!$K$63:$K$75</c:f>
              <c:numCache>
                <c:ptCount val="13"/>
                <c:pt idx="0">
                  <c:v>0.5666666666666667</c:v>
                </c:pt>
                <c:pt idx="1">
                  <c:v>2.0833333333333335</c:v>
                </c:pt>
                <c:pt idx="2">
                  <c:v>7.733333333333333</c:v>
                </c:pt>
                <c:pt idx="3">
                  <c:v>12.183333333333334</c:v>
                </c:pt>
                <c:pt idx="4">
                  <c:v>12.666666666666666</c:v>
                </c:pt>
                <c:pt idx="5">
                  <c:v>12.9</c:v>
                </c:pt>
                <c:pt idx="6">
                  <c:v>11.416666666666666</c:v>
                </c:pt>
                <c:pt idx="7">
                  <c:v>9.7</c:v>
                </c:pt>
                <c:pt idx="8">
                  <c:v>12.816666666666666</c:v>
                </c:pt>
                <c:pt idx="9">
                  <c:v>13.083333333333334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 3 Singles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Data!$C$63:$C$75</c:f>
              <c:numCache>
                <c:ptCount val="13"/>
                <c:pt idx="0">
                  <c:v>0.7</c:v>
                </c:pt>
                <c:pt idx="1">
                  <c:v>0.75</c:v>
                </c:pt>
                <c:pt idx="2">
                  <c:v>0.8</c:v>
                </c:pt>
                <c:pt idx="3">
                  <c:v>0.85</c:v>
                </c:pt>
                <c:pt idx="4">
                  <c:v>0.9</c:v>
                </c:pt>
                <c:pt idx="5">
                  <c:v>0.95</c:v>
                </c:pt>
                <c:pt idx="6">
                  <c:v>1.05</c:v>
                </c:pt>
                <c:pt idx="7">
                  <c:v>1.15</c:v>
                </c:pt>
                <c:pt idx="8">
                  <c:v>1.25</c:v>
                </c:pt>
                <c:pt idx="9">
                  <c:v>1.15</c:v>
                </c:pt>
              </c:numCache>
            </c:numRef>
          </c:xVal>
          <c:yVal>
            <c:numRef>
              <c:f>Data!$I$63:$I$75</c:f>
              <c:numCache>
                <c:ptCount val="13"/>
                <c:pt idx="0">
                  <c:v>0.85</c:v>
                </c:pt>
                <c:pt idx="1">
                  <c:v>2.7333333333333334</c:v>
                </c:pt>
                <c:pt idx="2">
                  <c:v>9.533333333333333</c:v>
                </c:pt>
                <c:pt idx="3">
                  <c:v>16.05</c:v>
                </c:pt>
                <c:pt idx="4">
                  <c:v>21.116666666666667</c:v>
                </c:pt>
                <c:pt idx="5">
                  <c:v>28.05</c:v>
                </c:pt>
                <c:pt idx="6">
                  <c:v>50.31666666666667</c:v>
                </c:pt>
                <c:pt idx="7">
                  <c:v>96.43333333333334</c:v>
                </c:pt>
                <c:pt idx="8">
                  <c:v>45489.65</c:v>
                </c:pt>
                <c:pt idx="9">
                  <c:v>363.1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Ch 0 Singles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Data!$C$63:$C$75</c:f>
              <c:numCache>
                <c:ptCount val="13"/>
                <c:pt idx="0">
                  <c:v>0.7</c:v>
                </c:pt>
                <c:pt idx="1">
                  <c:v>0.75</c:v>
                </c:pt>
                <c:pt idx="2">
                  <c:v>0.8</c:v>
                </c:pt>
                <c:pt idx="3">
                  <c:v>0.85</c:v>
                </c:pt>
                <c:pt idx="4">
                  <c:v>0.9</c:v>
                </c:pt>
                <c:pt idx="5">
                  <c:v>0.95</c:v>
                </c:pt>
                <c:pt idx="6">
                  <c:v>1.05</c:v>
                </c:pt>
                <c:pt idx="7">
                  <c:v>1.15</c:v>
                </c:pt>
                <c:pt idx="8">
                  <c:v>1.25</c:v>
                </c:pt>
                <c:pt idx="9">
                  <c:v>1.15</c:v>
                </c:pt>
              </c:numCache>
            </c:numRef>
          </c:xVal>
          <c:yVal>
            <c:numRef>
              <c:f>Data!$G$63:$G$75</c:f>
              <c:numCache>
                <c:ptCount val="13"/>
                <c:pt idx="0">
                  <c:v>32.833333333333336</c:v>
                </c:pt>
                <c:pt idx="1">
                  <c:v>32.71666666666667</c:v>
                </c:pt>
                <c:pt idx="2">
                  <c:v>34.21666666666667</c:v>
                </c:pt>
                <c:pt idx="3">
                  <c:v>33.61666666666667</c:v>
                </c:pt>
                <c:pt idx="4">
                  <c:v>34.733333333333334</c:v>
                </c:pt>
                <c:pt idx="5">
                  <c:v>34.71666666666667</c:v>
                </c:pt>
                <c:pt idx="6">
                  <c:v>30.716666666666665</c:v>
                </c:pt>
                <c:pt idx="7">
                  <c:v>23.633333333333333</c:v>
                </c:pt>
                <c:pt idx="8">
                  <c:v>34.35</c:v>
                </c:pt>
                <c:pt idx="9">
                  <c:v>34.21666666666667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7031126"/>
        <c:axId val="63280135"/>
      </c:scatterChart>
      <c:valAx>
        <c:axId val="7031126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Ch 3 Tube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80135"/>
        <c:crosses val="autoZero"/>
        <c:crossBetween val="midCat"/>
        <c:dispUnits/>
      </c:valAx>
      <c:valAx>
        <c:axId val="63280135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Counts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31126"/>
        <c:crosses val="autoZero"/>
        <c:crossBetween val="midCat"/>
        <c:dispUnits/>
        <c:majorUnit val="2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25"/>
          <c:y val="0.3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Coincidence &amp; Singles Rates</a:t>
            </a:r>
          </a:p>
        </c:rich>
      </c:tx>
      <c:layout>
        <c:manualLayout>
          <c:xMode val="factor"/>
          <c:yMode val="factor"/>
          <c:x val="-0.086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046"/>
          <c:w val="0.59325"/>
          <c:h val="0.89375"/>
        </c:manualLayout>
      </c:layout>
      <c:scatterChart>
        <c:scatterStyle val="lineMarker"/>
        <c:varyColors val="0"/>
        <c:ser>
          <c:idx val="0"/>
          <c:order val="0"/>
          <c:tx>
            <c:v>Coincidence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Data!$L$49:$L$61</c:f>
                <c:numCache>
                  <c:ptCount val="13"/>
                  <c:pt idx="0">
                    <c:v>0.17320508075688773</c:v>
                  </c:pt>
                  <c:pt idx="1">
                    <c:v>0.35784850922639816</c:v>
                  </c:pt>
                  <c:pt idx="2">
                    <c:v>0.44814432199162507</c:v>
                  </c:pt>
                  <c:pt idx="3">
                    <c:v>0.45582647770591145</c:v>
                  </c:pt>
                  <c:pt idx="4">
                    <c:v>0.47609522856952335</c:v>
                  </c:pt>
                  <c:pt idx="5">
                    <c:v>0.46815239683960463</c:v>
                  </c:pt>
                  <c:pt idx="6">
                    <c:v>0.4935697631653616</c:v>
                  </c:pt>
                  <c:pt idx="7">
                    <c:v>0.5011098792790969</c:v>
                  </c:pt>
                  <c:pt idx="8">
                    <c:v>0.501663898109747</c:v>
                  </c:pt>
                  <c:pt idx="9">
                    <c:v>0.5228129047119374</c:v>
                  </c:pt>
                  <c:pt idx="10">
                    <c:v>0.4699290726623895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Data!$L$49:$L$61</c:f>
                <c:numCache>
                  <c:ptCount val="13"/>
                  <c:pt idx="0">
                    <c:v>0.17320508075688773</c:v>
                  </c:pt>
                  <c:pt idx="1">
                    <c:v>0.35784850922639816</c:v>
                  </c:pt>
                  <c:pt idx="2">
                    <c:v>0.44814432199162507</c:v>
                  </c:pt>
                  <c:pt idx="3">
                    <c:v>0.45582647770591145</c:v>
                  </c:pt>
                  <c:pt idx="4">
                    <c:v>0.47609522856952335</c:v>
                  </c:pt>
                  <c:pt idx="5">
                    <c:v>0.46815239683960463</c:v>
                  </c:pt>
                  <c:pt idx="6">
                    <c:v>0.4935697631653616</c:v>
                  </c:pt>
                  <c:pt idx="7">
                    <c:v>0.5011098792790969</c:v>
                  </c:pt>
                  <c:pt idx="8">
                    <c:v>0.501663898109747</c:v>
                  </c:pt>
                  <c:pt idx="9">
                    <c:v>0.5228129047119374</c:v>
                  </c:pt>
                  <c:pt idx="10">
                    <c:v>0.4699290726623895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0"/>
          </c:errBars>
          <c:xVal>
            <c:numRef>
              <c:f>Data!$C$49:$C$61</c:f>
              <c:numCache>
                <c:ptCount val="13"/>
                <c:pt idx="0">
                  <c:v>0.7</c:v>
                </c:pt>
                <c:pt idx="1">
                  <c:v>0.75</c:v>
                </c:pt>
                <c:pt idx="2">
                  <c:v>0.8</c:v>
                </c:pt>
                <c:pt idx="3">
                  <c:v>0.85</c:v>
                </c:pt>
                <c:pt idx="4">
                  <c:v>0.9</c:v>
                </c:pt>
                <c:pt idx="5">
                  <c:v>0.95</c:v>
                </c:pt>
                <c:pt idx="6">
                  <c:v>1</c:v>
                </c:pt>
                <c:pt idx="7">
                  <c:v>1.05</c:v>
                </c:pt>
                <c:pt idx="8">
                  <c:v>1.1</c:v>
                </c:pt>
                <c:pt idx="9">
                  <c:v>1.15</c:v>
                </c:pt>
                <c:pt idx="10">
                  <c:v>0.9</c:v>
                </c:pt>
              </c:numCache>
            </c:numRef>
          </c:xVal>
          <c:yVal>
            <c:numRef>
              <c:f>Data!$K$49:$K$61</c:f>
              <c:numCache>
                <c:ptCount val="13"/>
                <c:pt idx="0">
                  <c:v>1.8</c:v>
                </c:pt>
                <c:pt idx="1">
                  <c:v>7.683333333333334</c:v>
                </c:pt>
                <c:pt idx="2">
                  <c:v>12.05</c:v>
                </c:pt>
                <c:pt idx="3">
                  <c:v>12.466666666666667</c:v>
                </c:pt>
                <c:pt idx="4">
                  <c:v>13.6</c:v>
                </c:pt>
                <c:pt idx="5">
                  <c:v>13.15</c:v>
                </c:pt>
                <c:pt idx="6">
                  <c:v>14.616666666666667</c:v>
                </c:pt>
                <c:pt idx="7">
                  <c:v>15.066666666666666</c:v>
                </c:pt>
                <c:pt idx="8">
                  <c:v>15.1</c:v>
                </c:pt>
                <c:pt idx="9">
                  <c:v>16.4</c:v>
                </c:pt>
                <c:pt idx="10">
                  <c:v>13.25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 2 Singles Rates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Data!$C$49:$C$61</c:f>
              <c:numCache>
                <c:ptCount val="13"/>
                <c:pt idx="0">
                  <c:v>0.7</c:v>
                </c:pt>
                <c:pt idx="1">
                  <c:v>0.75</c:v>
                </c:pt>
                <c:pt idx="2">
                  <c:v>0.8</c:v>
                </c:pt>
                <c:pt idx="3">
                  <c:v>0.85</c:v>
                </c:pt>
                <c:pt idx="4">
                  <c:v>0.9</c:v>
                </c:pt>
                <c:pt idx="5">
                  <c:v>0.95</c:v>
                </c:pt>
                <c:pt idx="6">
                  <c:v>1</c:v>
                </c:pt>
                <c:pt idx="7">
                  <c:v>1.05</c:v>
                </c:pt>
                <c:pt idx="8">
                  <c:v>1.1</c:v>
                </c:pt>
                <c:pt idx="9">
                  <c:v>1.15</c:v>
                </c:pt>
                <c:pt idx="10">
                  <c:v>0.9</c:v>
                </c:pt>
              </c:numCache>
            </c:numRef>
          </c:xVal>
          <c:yVal>
            <c:numRef>
              <c:f>Data!$I$49:$I$61</c:f>
              <c:numCache>
                <c:ptCount val="13"/>
                <c:pt idx="0">
                  <c:v>2.3</c:v>
                </c:pt>
                <c:pt idx="1">
                  <c:v>9.233333333333333</c:v>
                </c:pt>
                <c:pt idx="2">
                  <c:v>16.683333333333334</c:v>
                </c:pt>
                <c:pt idx="3">
                  <c:v>22.516666666666666</c:v>
                </c:pt>
                <c:pt idx="4">
                  <c:v>33.71666666666667</c:v>
                </c:pt>
                <c:pt idx="5">
                  <c:v>53.46666666666667</c:v>
                </c:pt>
                <c:pt idx="6">
                  <c:v>114.36666666666666</c:v>
                </c:pt>
                <c:pt idx="7">
                  <c:v>207.58333333333334</c:v>
                </c:pt>
                <c:pt idx="8">
                  <c:v>1035.5166666666667</c:v>
                </c:pt>
                <c:pt idx="9">
                  <c:v>19078.65</c:v>
                </c:pt>
                <c:pt idx="10">
                  <c:v>34.46666666666667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Ch 0 Singles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Data!$C$49:$C$61</c:f>
              <c:numCache>
                <c:ptCount val="13"/>
                <c:pt idx="0">
                  <c:v>0.7</c:v>
                </c:pt>
                <c:pt idx="1">
                  <c:v>0.75</c:v>
                </c:pt>
                <c:pt idx="2">
                  <c:v>0.8</c:v>
                </c:pt>
                <c:pt idx="3">
                  <c:v>0.85</c:v>
                </c:pt>
                <c:pt idx="4">
                  <c:v>0.9</c:v>
                </c:pt>
                <c:pt idx="5">
                  <c:v>0.95</c:v>
                </c:pt>
                <c:pt idx="6">
                  <c:v>1</c:v>
                </c:pt>
                <c:pt idx="7">
                  <c:v>1.05</c:v>
                </c:pt>
                <c:pt idx="8">
                  <c:v>1.1</c:v>
                </c:pt>
                <c:pt idx="9">
                  <c:v>1.15</c:v>
                </c:pt>
                <c:pt idx="10">
                  <c:v>0.9</c:v>
                </c:pt>
              </c:numCache>
            </c:numRef>
          </c:xVal>
          <c:yVal>
            <c:numRef>
              <c:f>Data!$G$49:$G$61</c:f>
              <c:numCache>
                <c:ptCount val="13"/>
                <c:pt idx="0">
                  <c:v>163.98333333333332</c:v>
                </c:pt>
                <c:pt idx="1">
                  <c:v>150.98333333333332</c:v>
                </c:pt>
                <c:pt idx="2">
                  <c:v>142.36666666666667</c:v>
                </c:pt>
                <c:pt idx="3">
                  <c:v>136.03333333333333</c:v>
                </c:pt>
                <c:pt idx="4">
                  <c:v>131.63333333333333</c:v>
                </c:pt>
                <c:pt idx="5">
                  <c:v>125.75</c:v>
                </c:pt>
                <c:pt idx="6">
                  <c:v>122</c:v>
                </c:pt>
                <c:pt idx="7">
                  <c:v>114.25</c:v>
                </c:pt>
                <c:pt idx="8">
                  <c:v>115.53333333333333</c:v>
                </c:pt>
                <c:pt idx="9">
                  <c:v>118.61666666666666</c:v>
                </c:pt>
                <c:pt idx="10">
                  <c:v>111.96666666666667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32650304"/>
        <c:axId val="25417281"/>
      </c:scatterChart>
      <c:valAx>
        <c:axId val="32650304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Ch 2 Tube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17281"/>
        <c:crosses val="autoZero"/>
        <c:crossBetween val="midCat"/>
        <c:dispUnits/>
      </c:valAx>
      <c:valAx>
        <c:axId val="25417281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Counts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50304"/>
        <c:crosses val="autoZero"/>
        <c:crossBetween val="midCat"/>
        <c:dispUnits/>
        <c:majorUnit val="2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25"/>
          <c:y val="0.36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247650</xdr:rowOff>
    </xdr:from>
    <xdr:to>
      <xdr:col>8</xdr:col>
      <xdr:colOff>9525</xdr:colOff>
      <xdr:row>22</xdr:row>
      <xdr:rowOff>28575</xdr:rowOff>
    </xdr:to>
    <xdr:graphicFrame>
      <xdr:nvGraphicFramePr>
        <xdr:cNvPr id="1" name="Chart 3"/>
        <xdr:cNvGraphicFramePr/>
      </xdr:nvGraphicFramePr>
      <xdr:xfrm>
        <a:off x="19050" y="542925"/>
        <a:ext cx="48672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24</xdr:row>
      <xdr:rowOff>247650</xdr:rowOff>
    </xdr:from>
    <xdr:to>
      <xdr:col>8</xdr:col>
      <xdr:colOff>0</xdr:colOff>
      <xdr:row>46</xdr:row>
      <xdr:rowOff>142875</xdr:rowOff>
    </xdr:to>
    <xdr:graphicFrame>
      <xdr:nvGraphicFramePr>
        <xdr:cNvPr id="2" name="Chart 6"/>
        <xdr:cNvGraphicFramePr/>
      </xdr:nvGraphicFramePr>
      <xdr:xfrm>
        <a:off x="9525" y="4495800"/>
        <a:ext cx="486727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75</xdr:row>
      <xdr:rowOff>9525</xdr:rowOff>
    </xdr:from>
    <xdr:to>
      <xdr:col>7</xdr:col>
      <xdr:colOff>600075</xdr:colOff>
      <xdr:row>96</xdr:row>
      <xdr:rowOff>0</xdr:rowOff>
    </xdr:to>
    <xdr:graphicFrame>
      <xdr:nvGraphicFramePr>
        <xdr:cNvPr id="3" name="Chart 12"/>
        <xdr:cNvGraphicFramePr/>
      </xdr:nvGraphicFramePr>
      <xdr:xfrm>
        <a:off x="0" y="13068300"/>
        <a:ext cx="486727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50</xdr:row>
      <xdr:rowOff>0</xdr:rowOff>
    </xdr:from>
    <xdr:to>
      <xdr:col>7</xdr:col>
      <xdr:colOff>600075</xdr:colOff>
      <xdr:row>71</xdr:row>
      <xdr:rowOff>0</xdr:rowOff>
    </xdr:to>
    <xdr:graphicFrame>
      <xdr:nvGraphicFramePr>
        <xdr:cNvPr id="4" name="Chart 13"/>
        <xdr:cNvGraphicFramePr/>
      </xdr:nvGraphicFramePr>
      <xdr:xfrm>
        <a:off x="28575" y="8782050"/>
        <a:ext cx="4838700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D9" sqref="D9"/>
    </sheetView>
  </sheetViews>
  <sheetFormatPr defaultColWidth="9.140625" defaultRowHeight="12.75"/>
  <cols>
    <col min="1" max="1" width="16.140625" style="0" customWidth="1"/>
    <col min="13" max="13" width="11.140625" style="0" customWidth="1"/>
  </cols>
  <sheetData>
    <row r="1" spans="1:5" ht="23.25">
      <c r="A1" s="69" t="s">
        <v>96</v>
      </c>
      <c r="B1" s="69"/>
      <c r="C1" s="69"/>
      <c r="D1" s="69"/>
      <c r="E1" s="69"/>
    </row>
    <row r="3" spans="1:5" ht="12.75">
      <c r="A3" t="s">
        <v>0</v>
      </c>
      <c r="B3" s="14">
        <v>39273</v>
      </c>
      <c r="E3" s="54" t="s">
        <v>87</v>
      </c>
    </row>
    <row r="4" spans="1:5" ht="12.75">
      <c r="A4" t="s">
        <v>5</v>
      </c>
      <c r="B4" s="8">
        <v>9116</v>
      </c>
      <c r="E4" s="66" t="s">
        <v>85</v>
      </c>
    </row>
    <row r="5" spans="1:13" ht="12.75">
      <c r="A5" t="s">
        <v>4</v>
      </c>
      <c r="B5" s="8" t="s">
        <v>9</v>
      </c>
      <c r="M5" s="53"/>
    </row>
    <row r="6" spans="1:5" ht="12.75">
      <c r="A6" t="s">
        <v>1</v>
      </c>
      <c r="B6" s="8" t="s">
        <v>8</v>
      </c>
      <c r="E6" s="54" t="s">
        <v>86</v>
      </c>
    </row>
    <row r="7" spans="1:5" ht="12.75">
      <c r="A7" t="s">
        <v>2</v>
      </c>
      <c r="B7" s="8">
        <v>40</v>
      </c>
      <c r="C7" t="s">
        <v>93</v>
      </c>
      <c r="E7" s="66" t="s">
        <v>88</v>
      </c>
    </row>
    <row r="8" spans="1:5" ht="12.75">
      <c r="A8" t="s">
        <v>3</v>
      </c>
      <c r="B8" s="8">
        <v>100</v>
      </c>
      <c r="C8" t="s">
        <v>93</v>
      </c>
      <c r="E8" s="66" t="s">
        <v>89</v>
      </c>
    </row>
    <row r="9" spans="1:5" ht="12.75">
      <c r="A9" t="s">
        <v>6</v>
      </c>
      <c r="B9" s="8" t="s">
        <v>7</v>
      </c>
      <c r="E9" s="66" t="s">
        <v>90</v>
      </c>
    </row>
    <row r="10" spans="1:5" ht="12.75">
      <c r="A10" t="s">
        <v>11</v>
      </c>
      <c r="B10" s="8">
        <v>60</v>
      </c>
      <c r="C10" t="s">
        <v>180</v>
      </c>
      <c r="E10" s="66" t="s">
        <v>91</v>
      </c>
    </row>
    <row r="11" spans="1:5" ht="12.75">
      <c r="A11" t="s">
        <v>79</v>
      </c>
      <c r="B11" s="8"/>
      <c r="E11" s="66" t="s">
        <v>124</v>
      </c>
    </row>
    <row r="12" spans="1:3" ht="12.75">
      <c r="A12" t="s">
        <v>81</v>
      </c>
      <c r="B12" s="8">
        <v>0.3</v>
      </c>
      <c r="C12" t="s">
        <v>84</v>
      </c>
    </row>
    <row r="13" spans="1:5" ht="12.75">
      <c r="A13" t="s">
        <v>80</v>
      </c>
      <c r="B13" s="8">
        <v>0.3</v>
      </c>
      <c r="C13" t="s">
        <v>84</v>
      </c>
      <c r="E13" s="54" t="s">
        <v>75</v>
      </c>
    </row>
    <row r="14" spans="1:5" ht="12.75">
      <c r="A14" t="s">
        <v>82</v>
      </c>
      <c r="B14" s="8">
        <v>0.3</v>
      </c>
      <c r="C14" t="s">
        <v>84</v>
      </c>
      <c r="E14" s="66" t="s">
        <v>76</v>
      </c>
    </row>
    <row r="15" spans="1:5" ht="12.75">
      <c r="A15" t="s">
        <v>83</v>
      </c>
      <c r="B15" s="8">
        <v>0.3</v>
      </c>
      <c r="C15" t="s">
        <v>84</v>
      </c>
      <c r="E15" s="66" t="s">
        <v>77</v>
      </c>
    </row>
    <row r="16" spans="2:3" ht="13.5" thickBot="1">
      <c r="B16" s="1"/>
      <c r="C16" s="1"/>
    </row>
    <row r="17" spans="1:13" ht="12.75">
      <c r="A17" s="34" t="s">
        <v>119</v>
      </c>
      <c r="B17" s="70" t="s">
        <v>10</v>
      </c>
      <c r="C17" s="71"/>
      <c r="D17" s="72" t="s">
        <v>15</v>
      </c>
      <c r="E17" s="72"/>
      <c r="F17" s="73"/>
      <c r="G17" s="37" t="s">
        <v>95</v>
      </c>
      <c r="H17" s="38"/>
      <c r="I17" s="38"/>
      <c r="J17" s="38"/>
      <c r="K17" s="38"/>
      <c r="L17" s="38"/>
      <c r="M17" s="39" t="s">
        <v>92</v>
      </c>
    </row>
    <row r="18" spans="1:13" ht="12.75">
      <c r="A18" s="32" t="s">
        <v>78</v>
      </c>
      <c r="B18" s="33" t="s">
        <v>97</v>
      </c>
      <c r="C18" s="33" t="s">
        <v>98</v>
      </c>
      <c r="D18" s="70" t="s">
        <v>12</v>
      </c>
      <c r="E18" s="74"/>
      <c r="F18" s="71"/>
      <c r="G18" s="40" t="s">
        <v>16</v>
      </c>
      <c r="H18" s="41"/>
      <c r="I18" s="40" t="s">
        <v>17</v>
      </c>
      <c r="J18" s="41"/>
      <c r="K18" s="40" t="s">
        <v>18</v>
      </c>
      <c r="L18" s="42"/>
      <c r="M18" s="43" t="s">
        <v>18</v>
      </c>
    </row>
    <row r="19" spans="1:13" ht="13.5" thickBot="1">
      <c r="A19" s="52" t="s">
        <v>120</v>
      </c>
      <c r="B19" s="44" t="s">
        <v>81</v>
      </c>
      <c r="C19" s="45" t="s">
        <v>80</v>
      </c>
      <c r="D19" s="44" t="s">
        <v>13</v>
      </c>
      <c r="E19" s="44" t="s">
        <v>14</v>
      </c>
      <c r="F19" s="45" t="s">
        <v>19</v>
      </c>
      <c r="G19" s="44" t="s">
        <v>13</v>
      </c>
      <c r="H19" s="46" t="s">
        <v>20</v>
      </c>
      <c r="I19" s="44" t="s">
        <v>14</v>
      </c>
      <c r="J19" s="46" t="s">
        <v>21</v>
      </c>
      <c r="K19" s="44" t="s">
        <v>19</v>
      </c>
      <c r="L19" s="47" t="s">
        <v>22</v>
      </c>
      <c r="M19" s="48" t="s">
        <v>94</v>
      </c>
    </row>
    <row r="20" spans="1:13" ht="12.75">
      <c r="A20" s="57">
        <v>0.5</v>
      </c>
      <c r="B20" s="67">
        <v>0.8</v>
      </c>
      <c r="C20" s="6">
        <v>0.75</v>
      </c>
      <c r="D20" s="7" t="s">
        <v>53</v>
      </c>
      <c r="E20" s="10">
        <v>41</v>
      </c>
      <c r="F20" s="9">
        <v>30</v>
      </c>
      <c r="G20" s="24">
        <f>HEX2DEC(D20)/$B$10</f>
        <v>29.783333333333335</v>
      </c>
      <c r="H20" s="25">
        <f>SQRT(HEX2DEC(D20))/$B$10</f>
        <v>0.704548712928275</v>
      </c>
      <c r="I20" s="24">
        <f>HEX2DEC(E20)/$B$10</f>
        <v>1.0833333333333333</v>
      </c>
      <c r="J20" s="25">
        <f>SQRT(HEX2DEC(E20))/$B$10</f>
        <v>0.13437096247164249</v>
      </c>
      <c r="K20" s="24">
        <f>HEX2DEC(F20)/$B$10</f>
        <v>0.8</v>
      </c>
      <c r="L20" s="25">
        <f>SQRT(HEX2DEC(F20))/$B$10</f>
        <v>0.11547005383792515</v>
      </c>
      <c r="M20" s="26">
        <f>IF(K20&gt;0,2*$B$8*G20*I20*10^-9/K20," ")</f>
        <v>8.066319444444445E-06</v>
      </c>
    </row>
    <row r="21" spans="1:13" ht="12.75">
      <c r="A21" s="5"/>
      <c r="B21" s="67"/>
      <c r="C21" s="6">
        <v>0.8</v>
      </c>
      <c r="D21" s="7" t="s">
        <v>54</v>
      </c>
      <c r="E21" s="10">
        <v>164</v>
      </c>
      <c r="F21" s="9">
        <v>106</v>
      </c>
      <c r="G21" s="24">
        <f>HEX2DEC(D21)/$B$10</f>
        <v>29.133333333333333</v>
      </c>
      <c r="H21" s="25">
        <f>SQRT(HEX2DEC(D21))/$B$10</f>
        <v>0.6968181653455624</v>
      </c>
      <c r="I21" s="24">
        <f>HEX2DEC(E21)/$B$10</f>
        <v>5.933333333333334</v>
      </c>
      <c r="J21" s="25">
        <f>SQRT(HEX2DEC(E21))/$B$10</f>
        <v>0.3144660377352201</v>
      </c>
      <c r="K21" s="24">
        <f>HEX2DEC(F21)/$B$10</f>
        <v>4.366666666666666</v>
      </c>
      <c r="L21" s="25">
        <f>SQRT(HEX2DEC(F21))/$B$10</f>
        <v>0.26977356760397747</v>
      </c>
      <c r="M21" s="26">
        <f aca="true" t="shared" si="0" ref="M21:M32">IF(K21&gt;0,2*$B$8*G21*I21*10^-9/K21," ")</f>
        <v>7.917150127226465E-06</v>
      </c>
    </row>
    <row r="22" spans="1:13" ht="12.75">
      <c r="A22" s="5"/>
      <c r="B22" s="67"/>
      <c r="C22" s="6">
        <v>0.85</v>
      </c>
      <c r="D22" s="7" t="s">
        <v>55</v>
      </c>
      <c r="E22" s="10" t="s">
        <v>56</v>
      </c>
      <c r="F22" s="9" t="s">
        <v>57</v>
      </c>
      <c r="G22" s="24">
        <f>HEX2DEC(D22)/$B$10</f>
        <v>47.6</v>
      </c>
      <c r="H22" s="25">
        <f>SQRT(HEX2DEC(D22))/$B$10</f>
        <v>0.8906926143924925</v>
      </c>
      <c r="I22" s="24">
        <f>HEX2DEC(E22)/$B$10</f>
        <v>12.566666666666666</v>
      </c>
      <c r="J22" s="25">
        <f>SQRT(HEX2DEC(E22))/$B$10</f>
        <v>0.4576510072581994</v>
      </c>
      <c r="K22" s="24">
        <f>HEX2DEC(F22)/$B$10</f>
        <v>9.783333333333333</v>
      </c>
      <c r="L22" s="25">
        <f>SQRT(HEX2DEC(F22))/$B$10</f>
        <v>0.4038013813195239</v>
      </c>
      <c r="M22" s="26">
        <f t="shared" si="0"/>
        <v>1.222841567291312E-05</v>
      </c>
    </row>
    <row r="23" spans="1:13" ht="12.75">
      <c r="A23" s="5"/>
      <c r="B23" s="67"/>
      <c r="C23" s="6">
        <v>0.9</v>
      </c>
      <c r="D23" s="7" t="s">
        <v>58</v>
      </c>
      <c r="E23" s="10" t="s">
        <v>59</v>
      </c>
      <c r="F23" s="9">
        <v>316</v>
      </c>
      <c r="G23" s="24">
        <f>HEX2DEC(D23)/$B$10</f>
        <v>49</v>
      </c>
      <c r="H23" s="25">
        <f>SQRT(HEX2DEC(D23))/$B$10</f>
        <v>0.9036961141150639</v>
      </c>
      <c r="I23" s="24">
        <f>HEX2DEC(E23)/$B$10</f>
        <v>20.066666666666666</v>
      </c>
      <c r="J23" s="25">
        <f>SQRT(HEX2DEC(E23))/$B$10</f>
        <v>0.5783117190965824</v>
      </c>
      <c r="K23" s="24">
        <f>HEX2DEC(F23)/$B$10</f>
        <v>13.166666666666666</v>
      </c>
      <c r="L23" s="25">
        <f>SQRT(HEX2DEC(F23))/$B$10</f>
        <v>0.46844897741850655</v>
      </c>
      <c r="M23" s="26">
        <f t="shared" si="0"/>
        <v>1.4935696202531648E-05</v>
      </c>
    </row>
    <row r="24" spans="1:13" ht="12.75">
      <c r="A24" s="5"/>
      <c r="B24" s="67"/>
      <c r="C24" s="6">
        <v>0.95</v>
      </c>
      <c r="D24" s="7" t="s">
        <v>60</v>
      </c>
      <c r="E24" s="10" t="s">
        <v>61</v>
      </c>
      <c r="F24" s="9" t="s">
        <v>62</v>
      </c>
      <c r="G24" s="24">
        <f>HEX2DEC(D24)/$B$10</f>
        <v>49.55</v>
      </c>
      <c r="H24" s="25">
        <f>SQRT(HEX2DEC(D24))/$B$10</f>
        <v>0.9087537253477057</v>
      </c>
      <c r="I24" s="24">
        <f>HEX2DEC(E24)/$B$10</f>
        <v>27.983333333333334</v>
      </c>
      <c r="J24" s="25">
        <f>SQRT(HEX2DEC(E24))/$B$10</f>
        <v>0.6829267082849293</v>
      </c>
      <c r="K24" s="24">
        <f>HEX2DEC(F24)/$B$10</f>
        <v>13.25</v>
      </c>
      <c r="L24" s="25">
        <f>SQRT(HEX2DEC(F24))/$B$10</f>
        <v>0.4699290726623895</v>
      </c>
      <c r="M24" s="26">
        <f t="shared" si="0"/>
        <v>2.09294213836478E-05</v>
      </c>
    </row>
    <row r="25" spans="1:13" ht="12.75">
      <c r="A25" s="5"/>
      <c r="B25" s="67"/>
      <c r="C25" s="60">
        <v>1</v>
      </c>
      <c r="D25" s="7" t="s">
        <v>63</v>
      </c>
      <c r="E25" s="10" t="s">
        <v>64</v>
      </c>
      <c r="F25" s="9">
        <v>328</v>
      </c>
      <c r="G25" s="24">
        <f>HEX2DEC(D25)/$B$10</f>
        <v>48.833333333333336</v>
      </c>
      <c r="H25" s="25">
        <f>SQRT(HEX2DEC(D25))/$B$10</f>
        <v>0.9021579068482904</v>
      </c>
      <c r="I25" s="24">
        <f>HEX2DEC(E25)/$B$10</f>
        <v>38.166666666666664</v>
      </c>
      <c r="J25" s="25">
        <f>SQRT(HEX2DEC(E25))/$B$10</f>
        <v>0.7975657409336933</v>
      </c>
      <c r="K25" s="59">
        <f>HEX2DEC(F25)/$B$10</f>
        <v>13.466666666666667</v>
      </c>
      <c r="L25" s="25">
        <f>SQRT(HEX2DEC(F25))/$B$10</f>
        <v>0.4737556801183965</v>
      </c>
      <c r="M25" s="26">
        <f t="shared" si="0"/>
        <v>2.7680280528052806E-05</v>
      </c>
    </row>
    <row r="26" spans="1:13" ht="12.75">
      <c r="A26" s="5"/>
      <c r="B26" s="67"/>
      <c r="C26" s="6">
        <v>1.05</v>
      </c>
      <c r="D26" s="7" t="s">
        <v>65</v>
      </c>
      <c r="E26" s="10" t="s">
        <v>66</v>
      </c>
      <c r="F26" s="9">
        <v>317</v>
      </c>
      <c r="G26" s="24">
        <f>HEX2DEC(D26)/$B$10</f>
        <v>46.28333333333333</v>
      </c>
      <c r="H26" s="25">
        <f>SQRT(HEX2DEC(D26))/$B$10</f>
        <v>0.8782874750836932</v>
      </c>
      <c r="I26" s="24">
        <f>HEX2DEC(E26)/$B$10</f>
        <v>50.983333333333334</v>
      </c>
      <c r="J26" s="25">
        <f>SQRT(HEX2DEC(E26))/$B$10</f>
        <v>0.9218037872683222</v>
      </c>
      <c r="K26" s="24">
        <f>HEX2DEC(F26)/$B$10</f>
        <v>13.183333333333334</v>
      </c>
      <c r="L26" s="25">
        <f>SQRT(HEX2DEC(F26))/$B$10</f>
        <v>0.46874537034750774</v>
      </c>
      <c r="M26" s="26">
        <f t="shared" si="0"/>
        <v>3.5797905604719764E-05</v>
      </c>
    </row>
    <row r="27" spans="1:13" ht="12.75">
      <c r="A27" s="5"/>
      <c r="B27" s="67"/>
      <c r="C27" s="6">
        <v>1.1</v>
      </c>
      <c r="D27" s="7" t="s">
        <v>67</v>
      </c>
      <c r="E27" s="10" t="s">
        <v>68</v>
      </c>
      <c r="F27" s="9" t="s">
        <v>69</v>
      </c>
      <c r="G27" s="24">
        <f>HEX2DEC(D27)/$B$10</f>
        <v>48.016666666666666</v>
      </c>
      <c r="H27" s="25">
        <f>SQRT(HEX2DEC(D27))/$B$10</f>
        <v>0.8945824600213095</v>
      </c>
      <c r="I27" s="24">
        <f>HEX2DEC(E27)/$B$10</f>
        <v>73.03333333333333</v>
      </c>
      <c r="J27" s="25">
        <f>SQRT(HEX2DEC(E27))/$B$10</f>
        <v>1.1032779442290244</v>
      </c>
      <c r="K27" s="24">
        <f>HEX2DEC(F27)/$B$10</f>
        <v>13.816666666666666</v>
      </c>
      <c r="L27" s="25">
        <f>SQRT(HEX2DEC(F27))/$B$10</f>
        <v>0.4798726682962656</v>
      </c>
      <c r="M27" s="26">
        <f t="shared" si="0"/>
        <v>5.0762131081624457E-05</v>
      </c>
    </row>
    <row r="28" spans="1:13" ht="12.75">
      <c r="A28" s="5"/>
      <c r="B28" s="67"/>
      <c r="C28" s="6">
        <v>1.25</v>
      </c>
      <c r="D28" s="10" t="s">
        <v>70</v>
      </c>
      <c r="E28" s="10" t="s">
        <v>71</v>
      </c>
      <c r="F28" s="9" t="s">
        <v>72</v>
      </c>
      <c r="G28" s="24">
        <f>HEX2DEC(D28)/$B$10</f>
        <v>47.833333333333336</v>
      </c>
      <c r="H28" s="25">
        <f>SQRT(HEX2DEC(D28))/$B$10</f>
        <v>0.892873015731925</v>
      </c>
      <c r="I28" s="24">
        <f>HEX2DEC(E28)/$B$10</f>
        <v>162.01666666666668</v>
      </c>
      <c r="J28" s="25">
        <f>SQRT(HEX2DEC(E28))/$B$10</f>
        <v>1.6432521954276458</v>
      </c>
      <c r="K28" s="24">
        <f>HEX2DEC(F28)/$B$10</f>
        <v>15.166666666666666</v>
      </c>
      <c r="L28" s="25">
        <f>SQRT(HEX2DEC(F28))/$B$10</f>
        <v>0.5027701042999452</v>
      </c>
      <c r="M28" s="26">
        <f t="shared" si="0"/>
        <v>0.00010219512820512824</v>
      </c>
    </row>
    <row r="29" spans="1:13" ht="12.75">
      <c r="A29" s="5"/>
      <c r="B29" s="67"/>
      <c r="C29" s="6">
        <v>1.35</v>
      </c>
      <c r="D29" s="10" t="s">
        <v>73</v>
      </c>
      <c r="E29" s="10" t="s">
        <v>74</v>
      </c>
      <c r="F29" s="9">
        <v>397</v>
      </c>
      <c r="G29" s="24">
        <f>HEX2DEC(D29)/$B$10</f>
        <v>49.05</v>
      </c>
      <c r="H29" s="25">
        <f>SQRT(HEX2DEC(D29))/$B$10</f>
        <v>0.9041570660012562</v>
      </c>
      <c r="I29" s="24">
        <f>HEX2DEC(E29)/$B$10</f>
        <v>1244.2166666666667</v>
      </c>
      <c r="J29" s="25">
        <f>SQRT(HEX2DEC(E29))/$B$10</f>
        <v>4.553783530696694</v>
      </c>
      <c r="K29" s="24">
        <f>HEX2DEC(F29)/$B$10</f>
        <v>15.316666666666666</v>
      </c>
      <c r="L29" s="25">
        <f>SQRT(HEX2DEC(F29))/$B$10</f>
        <v>0.505250213040804</v>
      </c>
      <c r="M29" s="26">
        <f t="shared" si="0"/>
        <v>0.000796894374319913</v>
      </c>
    </row>
    <row r="30" spans="1:13" ht="12.75">
      <c r="A30" s="5"/>
      <c r="B30" s="67"/>
      <c r="C30" s="6"/>
      <c r="D30" s="10"/>
      <c r="E30" s="10"/>
      <c r="F30" s="9"/>
      <c r="G30" s="24">
        <f>HEX2DEC(D30)/$B$10</f>
        <v>0</v>
      </c>
      <c r="H30" s="25">
        <f>SQRT(HEX2DEC(D30))/$B$10</f>
        <v>0</v>
      </c>
      <c r="I30" s="24">
        <f>HEX2DEC(E30)/$B$10</f>
        <v>0</v>
      </c>
      <c r="J30" s="25">
        <f>SQRT(HEX2DEC(E30))/$B$10</f>
        <v>0</v>
      </c>
      <c r="K30" s="24">
        <f>HEX2DEC(F30)/$B$10</f>
        <v>0</v>
      </c>
      <c r="L30" s="25">
        <f>SQRT(HEX2DEC(F30))/$B$10</f>
        <v>0</v>
      </c>
      <c r="M30" s="26" t="str">
        <f t="shared" si="0"/>
        <v> </v>
      </c>
    </row>
    <row r="31" spans="1:13" ht="12.75">
      <c r="A31" s="5"/>
      <c r="B31" s="67"/>
      <c r="C31" s="6"/>
      <c r="D31" s="10"/>
      <c r="E31" s="10"/>
      <c r="F31" s="9"/>
      <c r="G31" s="24">
        <f>HEX2DEC(D31)/$B$10</f>
        <v>0</v>
      </c>
      <c r="H31" s="25">
        <f>SQRT(HEX2DEC(D31))/$B$10</f>
        <v>0</v>
      </c>
      <c r="I31" s="24">
        <f>HEX2DEC(E31)/$B$10</f>
        <v>0</v>
      </c>
      <c r="J31" s="25">
        <f>SQRT(HEX2DEC(E31))/$B$10</f>
        <v>0</v>
      </c>
      <c r="K31" s="24">
        <f>HEX2DEC(F31)/$B$10</f>
        <v>0</v>
      </c>
      <c r="L31" s="25">
        <f>SQRT(HEX2DEC(F31))/$B$10</f>
        <v>0</v>
      </c>
      <c r="M31" s="26" t="str">
        <f t="shared" si="0"/>
        <v> </v>
      </c>
    </row>
    <row r="32" spans="1:13" ht="13.5" thickBot="1">
      <c r="A32" s="11"/>
      <c r="B32" s="68"/>
      <c r="C32" s="12"/>
      <c r="D32" s="22"/>
      <c r="E32" s="22"/>
      <c r="F32" s="23"/>
      <c r="G32" s="27">
        <f>HEX2DEC(D32)/$B$10</f>
        <v>0</v>
      </c>
      <c r="H32" s="25">
        <f>SQRT(HEX2DEC(D32))/$B$10</f>
        <v>0</v>
      </c>
      <c r="I32" s="29">
        <f>HEX2DEC(E32)/$B$10</f>
        <v>0</v>
      </c>
      <c r="J32" s="28">
        <f>SQRT(HEX2DEC(E32))/$B$10</f>
        <v>0</v>
      </c>
      <c r="K32" s="29">
        <f>HEX2DEC(F32)/$B$10</f>
        <v>0</v>
      </c>
      <c r="L32" s="28">
        <f>SQRT(HEX2DEC(F32))/$B$10</f>
        <v>0</v>
      </c>
      <c r="M32" s="30" t="str">
        <f t="shared" si="0"/>
        <v> </v>
      </c>
    </row>
    <row r="33" spans="1:13" ht="13.5" thickBot="1">
      <c r="A33" s="51" t="s">
        <v>121</v>
      </c>
      <c r="B33" s="49" t="s">
        <v>81</v>
      </c>
      <c r="C33" s="50" t="s">
        <v>80</v>
      </c>
      <c r="D33" s="44" t="s">
        <v>13</v>
      </c>
      <c r="E33" s="44" t="s">
        <v>14</v>
      </c>
      <c r="F33" s="45" t="s">
        <v>19</v>
      </c>
      <c r="G33" s="44" t="s">
        <v>13</v>
      </c>
      <c r="H33" s="64" t="s">
        <v>20</v>
      </c>
      <c r="I33" s="44" t="s">
        <v>14</v>
      </c>
      <c r="J33" s="46" t="s">
        <v>21</v>
      </c>
      <c r="K33" s="44" t="s">
        <v>19</v>
      </c>
      <c r="L33" s="46" t="s">
        <v>22</v>
      </c>
      <c r="M33" s="48" t="s">
        <v>94</v>
      </c>
    </row>
    <row r="34" spans="1:13" ht="12.75">
      <c r="A34" s="15">
        <v>0.625</v>
      </c>
      <c r="B34" s="16">
        <v>0.6</v>
      </c>
      <c r="C34" s="76">
        <v>1</v>
      </c>
      <c r="D34" s="17" t="s">
        <v>23</v>
      </c>
      <c r="E34" s="17" t="s">
        <v>24</v>
      </c>
      <c r="F34" s="18" t="s">
        <v>25</v>
      </c>
      <c r="G34" s="31">
        <f>HEX2DEC(D34)/$B$10</f>
        <v>0.7333333333333333</v>
      </c>
      <c r="H34" s="25">
        <f>SQRT(HEX2DEC(D34))/$B$10</f>
        <v>0.11055415967851333</v>
      </c>
      <c r="I34" s="31">
        <f>HEX2DEC(E34)/$B$10</f>
        <v>180.31666666666666</v>
      </c>
      <c r="J34" s="25">
        <f>SQRT(HEX2DEC(E34))/$B$10</f>
        <v>1.7335737012823473</v>
      </c>
      <c r="K34" s="31">
        <f>HEX2DEC(F34)/$B$10</f>
        <v>0.45</v>
      </c>
      <c r="L34" s="25">
        <f>SQRT(HEX2DEC(F34))/$B$10</f>
        <v>0.08660254037844387</v>
      </c>
      <c r="M34" s="26">
        <f aca="true" t="shared" si="1" ref="M34:M45">IF(K34&gt;0,2*$B$8*G34*I34*10^-9/K34," ")</f>
        <v>5.8769876543209875E-05</v>
      </c>
    </row>
    <row r="35" spans="1:13" ht="12.75">
      <c r="A35" s="5"/>
      <c r="B35" s="19">
        <v>0.65</v>
      </c>
      <c r="C35" s="77"/>
      <c r="D35" s="20" t="s">
        <v>26</v>
      </c>
      <c r="E35" s="20" t="s">
        <v>27</v>
      </c>
      <c r="F35" s="9" t="s">
        <v>28</v>
      </c>
      <c r="G35" s="24">
        <f>HEX2DEC(D35)/$B$10</f>
        <v>2.2666666666666666</v>
      </c>
      <c r="H35" s="25">
        <f>SQRT(HEX2DEC(D35))/$B$10</f>
        <v>0.19436506316151003</v>
      </c>
      <c r="I35" s="24">
        <f>HEX2DEC(E35)/$B$10</f>
        <v>178.15</v>
      </c>
      <c r="J35" s="25">
        <f>SQRT(HEX2DEC(E35))/$B$10</f>
        <v>1.723127002477376</v>
      </c>
      <c r="K35" s="24">
        <f>HEX2DEC(F35)/$B$10</f>
        <v>1.75</v>
      </c>
      <c r="L35" s="25">
        <f>SQRT(HEX2DEC(F35))/$B$10</f>
        <v>0.1707825127659933</v>
      </c>
      <c r="M35" s="26">
        <f t="shared" si="1"/>
        <v>4.614933333333333E-05</v>
      </c>
    </row>
    <row r="36" spans="1:13" ht="12.75">
      <c r="A36" s="5"/>
      <c r="B36" s="19">
        <v>0.7</v>
      </c>
      <c r="C36" s="77"/>
      <c r="D36" s="20" t="s">
        <v>29</v>
      </c>
      <c r="E36" s="20" t="s">
        <v>30</v>
      </c>
      <c r="F36" s="9" t="s">
        <v>31</v>
      </c>
      <c r="G36" s="24">
        <f>HEX2DEC(D36)/$B$10</f>
        <v>12.866666666666667</v>
      </c>
      <c r="H36" s="25">
        <f>SQRT(HEX2DEC(D36))/$B$10</f>
        <v>0.4630814663149935</v>
      </c>
      <c r="I36" s="24">
        <f>HEX2DEC(E36)/$B$10</f>
        <v>177.05</v>
      </c>
      <c r="J36" s="25">
        <f>SQRT(HEX2DEC(E36))/$B$10</f>
        <v>1.717798979314324</v>
      </c>
      <c r="K36" s="24">
        <f>HEX2DEC(F36)/$B$10</f>
        <v>10.133333333333333</v>
      </c>
      <c r="L36" s="25">
        <f>SQRT(HEX2DEC(F36))/$B$10</f>
        <v>0.41096093353126506</v>
      </c>
      <c r="M36" s="26">
        <f t="shared" si="1"/>
        <v>4.496138157894738E-05</v>
      </c>
    </row>
    <row r="37" spans="1:13" ht="12.75">
      <c r="A37" s="5"/>
      <c r="B37" s="19">
        <v>0.75</v>
      </c>
      <c r="C37" s="77"/>
      <c r="D37" s="20" t="s">
        <v>32</v>
      </c>
      <c r="E37" s="20" t="s">
        <v>33</v>
      </c>
      <c r="F37" s="9" t="s">
        <v>34</v>
      </c>
      <c r="G37" s="24">
        <f>HEX2DEC(D37)/$B$10</f>
        <v>19.283333333333335</v>
      </c>
      <c r="H37" s="25">
        <f>SQRT(HEX2DEC(D37))/$B$10</f>
        <v>0.566911711723165</v>
      </c>
      <c r="I37" s="24">
        <f>HEX2DEC(E37)/$B$10</f>
        <v>167.11666666666667</v>
      </c>
      <c r="J37" s="25">
        <f>SQRT(HEX2DEC(E37))/$B$10</f>
        <v>1.6689151499635257</v>
      </c>
      <c r="K37" s="24">
        <f>HEX2DEC(F37)/$B$10</f>
        <v>12.8</v>
      </c>
      <c r="L37" s="25">
        <f>SQRT(HEX2DEC(F37))/$B$10</f>
        <v>0.4618802153517006</v>
      </c>
      <c r="M37" s="26">
        <f t="shared" si="1"/>
        <v>5.035259982638889E-05</v>
      </c>
    </row>
    <row r="38" spans="1:13" ht="12.75">
      <c r="A38" s="5"/>
      <c r="B38" s="58">
        <v>0.8</v>
      </c>
      <c r="C38" s="77"/>
      <c r="D38" s="20" t="s">
        <v>35</v>
      </c>
      <c r="E38" s="20" t="s">
        <v>36</v>
      </c>
      <c r="F38" s="9" t="s">
        <v>37</v>
      </c>
      <c r="G38" s="24">
        <f>HEX2DEC(D38)/$B$10</f>
        <v>29.716666666666665</v>
      </c>
      <c r="H38" s="25">
        <f>SQRT(HEX2DEC(D38))/$B$10</f>
        <v>0.7037597443572471</v>
      </c>
      <c r="I38" s="24">
        <f>HEX2DEC(E38)/$B$10</f>
        <v>175.68333333333334</v>
      </c>
      <c r="J38" s="25">
        <f>SQRT(HEX2DEC(E38))/$B$10</f>
        <v>1.7111562043120305</v>
      </c>
      <c r="K38" s="59">
        <f>HEX2DEC(F38)/$B$10</f>
        <v>13.483333333333333</v>
      </c>
      <c r="L38" s="25">
        <f>SQRT(HEX2DEC(F38))/$B$10</f>
        <v>0.47404875511092975</v>
      </c>
      <c r="M38" s="26">
        <f t="shared" si="1"/>
        <v>7.743964977338279E-05</v>
      </c>
    </row>
    <row r="39" spans="1:13" ht="12.75">
      <c r="A39" s="5"/>
      <c r="B39" s="19">
        <v>0.85</v>
      </c>
      <c r="C39" s="77"/>
      <c r="D39" s="20" t="s">
        <v>38</v>
      </c>
      <c r="E39" s="20" t="s">
        <v>39</v>
      </c>
      <c r="F39" s="9" t="s">
        <v>40</v>
      </c>
      <c r="G39" s="24">
        <f>HEX2DEC(D39)/$B$10</f>
        <v>47.65</v>
      </c>
      <c r="H39" s="25">
        <f>SQRT(HEX2DEC(D39))/$B$10</f>
        <v>0.8911602923529901</v>
      </c>
      <c r="I39" s="24">
        <f>HEX2DEC(E39)/$B$10</f>
        <v>175.11666666666667</v>
      </c>
      <c r="J39" s="25">
        <f>SQRT(HEX2DEC(E39))/$B$10</f>
        <v>1.708394307854926</v>
      </c>
      <c r="K39" s="24">
        <f>HEX2DEC(F39)/$B$10</f>
        <v>14.95</v>
      </c>
      <c r="L39" s="25">
        <f>SQRT(HEX2DEC(F39))/$B$10</f>
        <v>0.4991659710623979</v>
      </c>
      <c r="M39" s="26">
        <f t="shared" si="1"/>
        <v>0.0001116295540691193</v>
      </c>
    </row>
    <row r="40" spans="1:13" ht="12.75">
      <c r="A40" s="5"/>
      <c r="B40" s="19">
        <v>0.9</v>
      </c>
      <c r="C40" s="77"/>
      <c r="D40" s="20" t="s">
        <v>41</v>
      </c>
      <c r="E40" s="20" t="s">
        <v>42</v>
      </c>
      <c r="F40" s="9" t="s">
        <v>43</v>
      </c>
      <c r="G40" s="24">
        <f>HEX2DEC(D40)/$B$10</f>
        <v>95.05</v>
      </c>
      <c r="H40" s="25">
        <f>SQRT(HEX2DEC(D40))/$B$10</f>
        <v>1.2586368287423766</v>
      </c>
      <c r="I40" s="24">
        <f>HEX2DEC(E40)/$B$10</f>
        <v>178.65</v>
      </c>
      <c r="J40" s="25">
        <f>SQRT(HEX2DEC(E40))/$B$10</f>
        <v>1.7255433926737398</v>
      </c>
      <c r="K40" s="24">
        <f>HEX2DEC(F40)/$B$10</f>
        <v>15.516666666666667</v>
      </c>
      <c r="L40" s="25">
        <f>SQRT(HEX2DEC(F40))/$B$10</f>
        <v>0.5085382100797452</v>
      </c>
      <c r="M40" s="26">
        <f t="shared" si="1"/>
        <v>0.00021887023630504833</v>
      </c>
    </row>
    <row r="41" spans="1:13" ht="12.75">
      <c r="A41" s="5"/>
      <c r="B41" s="19">
        <v>0.95</v>
      </c>
      <c r="C41" s="77"/>
      <c r="D41" s="20" t="s">
        <v>44</v>
      </c>
      <c r="E41" s="20" t="s">
        <v>45</v>
      </c>
      <c r="F41" s="9" t="s">
        <v>46</v>
      </c>
      <c r="G41" s="24">
        <f>HEX2DEC(D41)/$B$10</f>
        <v>241.36666666666667</v>
      </c>
      <c r="H41" s="25">
        <f>SQRT(HEX2DEC(D41))/$B$10</f>
        <v>2.0056863607697433</v>
      </c>
      <c r="I41" s="24">
        <f>HEX2DEC(E41)/$B$10</f>
        <v>179.06666666666666</v>
      </c>
      <c r="J41" s="25">
        <f>SQRT(HEX2DEC(E41))/$B$10</f>
        <v>1.7275544693133251</v>
      </c>
      <c r="K41" s="24">
        <f>HEX2DEC(F41)/$B$10</f>
        <v>16.1</v>
      </c>
      <c r="L41" s="25">
        <f>SQRT(HEX2DEC(F41))/$B$10</f>
        <v>0.5180090089306685</v>
      </c>
      <c r="M41" s="26">
        <f t="shared" si="1"/>
        <v>0.0005369034092477571</v>
      </c>
    </row>
    <row r="42" spans="1:13" ht="12.75">
      <c r="A42" s="5"/>
      <c r="B42" s="19">
        <v>1</v>
      </c>
      <c r="C42" s="77"/>
      <c r="D42" s="20" t="s">
        <v>47</v>
      </c>
      <c r="E42" s="20" t="s">
        <v>48</v>
      </c>
      <c r="F42" s="9" t="s">
        <v>49</v>
      </c>
      <c r="G42" s="24">
        <f>HEX2DEC(D42)/$B$10</f>
        <v>2489.85</v>
      </c>
      <c r="H42" s="25">
        <f>SQRT(HEX2DEC(D42))/$B$10</f>
        <v>6.441855322808794</v>
      </c>
      <c r="I42" s="24">
        <f>HEX2DEC(E42)/$B$10</f>
        <v>174.3</v>
      </c>
      <c r="J42" s="25">
        <f>SQRT(HEX2DEC(E42))/$B$10</f>
        <v>1.7044060549059312</v>
      </c>
      <c r="K42" s="24">
        <f>HEX2DEC(F42)/$B$10</f>
        <v>17.616666666666667</v>
      </c>
      <c r="L42" s="25">
        <f>SQRT(HEX2DEC(F42))/$B$10</f>
        <v>0.5418589402336287</v>
      </c>
      <c r="M42" s="26">
        <f t="shared" si="1"/>
        <v>0.004926934966887417</v>
      </c>
    </row>
    <row r="43" spans="1:13" ht="12.75">
      <c r="A43" s="5"/>
      <c r="B43" s="19">
        <v>1.1</v>
      </c>
      <c r="C43" s="77"/>
      <c r="D43" s="20" t="s">
        <v>50</v>
      </c>
      <c r="E43" s="20" t="s">
        <v>51</v>
      </c>
      <c r="F43" s="9" t="s">
        <v>52</v>
      </c>
      <c r="G43" s="24">
        <f>HEX2DEC(D43)/$B$10</f>
        <v>83382.58333333333</v>
      </c>
      <c r="H43" s="25">
        <f>SQRT(HEX2DEC(D43))/$B$10</f>
        <v>37.278810633149526</v>
      </c>
      <c r="I43" s="24">
        <f>HEX2DEC(E43)/$B$10</f>
        <v>175.98333333333332</v>
      </c>
      <c r="J43" s="25">
        <f>SQRT(HEX2DEC(E43))/$B$10</f>
        <v>1.7126165815954124</v>
      </c>
      <c r="K43" s="24">
        <f>HEX2DEC(F43)/$B$10</f>
        <v>21.483333333333334</v>
      </c>
      <c r="L43" s="25">
        <f>SQRT(HEX2DEC(F43))/$B$10</f>
        <v>0.5983774357005414</v>
      </c>
      <c r="M43" s="26">
        <f t="shared" si="1"/>
        <v>0.13660771100336175</v>
      </c>
    </row>
    <row r="44" spans="1:13" ht="12.75">
      <c r="A44" s="5"/>
      <c r="B44" s="19"/>
      <c r="C44" s="77"/>
      <c r="D44" s="20"/>
      <c r="E44" s="20"/>
      <c r="F44" s="9"/>
      <c r="G44" s="24">
        <f>HEX2DEC(D44)/$B$10</f>
        <v>0</v>
      </c>
      <c r="H44" s="25">
        <f>SQRT(HEX2DEC(D44))/$B$10</f>
        <v>0</v>
      </c>
      <c r="I44" s="24">
        <f>HEX2DEC(E44)/$B$10</f>
        <v>0</v>
      </c>
      <c r="J44" s="25">
        <f>SQRT(HEX2DEC(E44))/$B$10</f>
        <v>0</v>
      </c>
      <c r="K44" s="24">
        <f>HEX2DEC(F44)/$B$10</f>
        <v>0</v>
      </c>
      <c r="L44" s="25">
        <f>SQRT(HEX2DEC(F44))/$B$10</f>
        <v>0</v>
      </c>
      <c r="M44" s="26" t="str">
        <f t="shared" si="1"/>
        <v> </v>
      </c>
    </row>
    <row r="45" spans="1:13" ht="13.5" thickBot="1">
      <c r="A45" s="11"/>
      <c r="B45" s="13"/>
      <c r="C45" s="78"/>
      <c r="D45" s="21"/>
      <c r="E45" s="22"/>
      <c r="F45" s="23"/>
      <c r="G45" s="27">
        <f>HEX2DEC(D45)/$B$10</f>
        <v>0</v>
      </c>
      <c r="H45" s="25">
        <f>SQRT(HEX2DEC(D45))/$B$10</f>
        <v>0</v>
      </c>
      <c r="I45" s="29">
        <f>HEX2DEC(E45)/$B$10</f>
        <v>0</v>
      </c>
      <c r="J45" s="25">
        <f>SQRT(HEX2DEC(E45))/$B$10</f>
        <v>0</v>
      </c>
      <c r="K45" s="29">
        <f>HEX2DEC(F45)/$B$10</f>
        <v>0</v>
      </c>
      <c r="L45" s="25">
        <f>SQRT(HEX2DEC(F45))/$B$10</f>
        <v>0</v>
      </c>
      <c r="M45" s="26" t="str">
        <f t="shared" si="1"/>
        <v> </v>
      </c>
    </row>
    <row r="46" spans="1:13" ht="12.75">
      <c r="A46" s="34"/>
      <c r="B46" s="75" t="s">
        <v>10</v>
      </c>
      <c r="C46" s="73"/>
      <c r="D46" s="72" t="s">
        <v>15</v>
      </c>
      <c r="E46" s="72"/>
      <c r="F46" s="73"/>
      <c r="G46" s="37" t="s">
        <v>95</v>
      </c>
      <c r="H46" s="38"/>
      <c r="I46" s="38"/>
      <c r="J46" s="38"/>
      <c r="K46" s="38"/>
      <c r="L46" s="38"/>
      <c r="M46" s="39" t="s">
        <v>92</v>
      </c>
    </row>
    <row r="47" spans="1:13" ht="12.75">
      <c r="A47" s="32" t="s">
        <v>78</v>
      </c>
      <c r="B47" s="35" t="s">
        <v>97</v>
      </c>
      <c r="C47" s="36" t="s">
        <v>98</v>
      </c>
      <c r="D47" s="70" t="s">
        <v>12</v>
      </c>
      <c r="E47" s="74"/>
      <c r="F47" s="71"/>
      <c r="G47" s="40" t="s">
        <v>16</v>
      </c>
      <c r="H47" s="41"/>
      <c r="I47" s="40" t="s">
        <v>17</v>
      </c>
      <c r="J47" s="41"/>
      <c r="K47" s="40" t="s">
        <v>18</v>
      </c>
      <c r="L47" s="42"/>
      <c r="M47" s="43" t="s">
        <v>18</v>
      </c>
    </row>
    <row r="48" spans="1:13" ht="13.5" thickBot="1">
      <c r="A48" s="52" t="s">
        <v>122</v>
      </c>
      <c r="B48" s="44" t="s">
        <v>81</v>
      </c>
      <c r="C48" s="45" t="s">
        <v>82</v>
      </c>
      <c r="D48" s="44" t="s">
        <v>13</v>
      </c>
      <c r="E48" s="44" t="s">
        <v>115</v>
      </c>
      <c r="F48" s="45" t="s">
        <v>19</v>
      </c>
      <c r="G48" s="44" t="s">
        <v>13</v>
      </c>
      <c r="H48" s="46" t="s">
        <v>20</v>
      </c>
      <c r="I48" s="44" t="s">
        <v>115</v>
      </c>
      <c r="J48" s="46" t="s">
        <v>116</v>
      </c>
      <c r="K48" s="44" t="s">
        <v>19</v>
      </c>
      <c r="L48" s="47" t="s">
        <v>22</v>
      </c>
      <c r="M48" s="48" t="s">
        <v>94</v>
      </c>
    </row>
    <row r="49" spans="1:13" ht="12.75">
      <c r="A49" s="57">
        <v>0.5</v>
      </c>
      <c r="B49" s="67">
        <v>0.8</v>
      </c>
      <c r="C49" s="56">
        <v>0.7</v>
      </c>
      <c r="D49" s="20" t="s">
        <v>136</v>
      </c>
      <c r="E49" s="20" t="s">
        <v>125</v>
      </c>
      <c r="F49" s="18" t="s">
        <v>147</v>
      </c>
      <c r="G49" s="24">
        <f>HEX2DEC(D49)/$B$10</f>
        <v>163.98333333333332</v>
      </c>
      <c r="H49" s="25">
        <f>SQRT(HEX2DEC(D49))/$B$10</f>
        <v>1.6531955587756566</v>
      </c>
      <c r="I49" s="24">
        <f>HEX2DEC(E49)/$B$10</f>
        <v>2.3</v>
      </c>
      <c r="J49" s="25">
        <f>SQRT(HEX2DEC(E49))/$B$10</f>
        <v>0.19578900207451216</v>
      </c>
      <c r="K49" s="24">
        <f>HEX2DEC(F49)/$B$10</f>
        <v>1.8</v>
      </c>
      <c r="L49" s="25">
        <f>SQRT(HEX2DEC(F49))/$B$10</f>
        <v>0.17320508075688773</v>
      </c>
      <c r="M49" s="26">
        <f aca="true" t="shared" si="2" ref="M49:M61">IF(K49&gt;0,2*$B$8*G49*I49*10^-9/K49," ")</f>
        <v>4.1906851851851856E-05</v>
      </c>
    </row>
    <row r="50" spans="1:13" ht="12.75">
      <c r="A50" s="5"/>
      <c r="B50" s="67"/>
      <c r="C50" s="6">
        <v>0.75</v>
      </c>
      <c r="D50" s="20" t="s">
        <v>137</v>
      </c>
      <c r="E50" s="20" t="s">
        <v>126</v>
      </c>
      <c r="F50" s="9" t="s">
        <v>148</v>
      </c>
      <c r="G50" s="24">
        <f>HEX2DEC(D50)/$B$10</f>
        <v>150.98333333333332</v>
      </c>
      <c r="H50" s="25">
        <f>SQRT(HEX2DEC(D50))/$B$10</f>
        <v>1.5863129857909153</v>
      </c>
      <c r="I50" s="24">
        <f>HEX2DEC(E50)/$B$10</f>
        <v>9.233333333333333</v>
      </c>
      <c r="J50" s="25">
        <f>SQRT(HEX2DEC(E50))/$B$10</f>
        <v>0.392286743197994</v>
      </c>
      <c r="K50" s="24">
        <f>HEX2DEC(F50)/$B$10</f>
        <v>7.683333333333334</v>
      </c>
      <c r="L50" s="25">
        <f>SQRT(HEX2DEC(F50))/$B$10</f>
        <v>0.35784850922639816</v>
      </c>
      <c r="M50" s="26">
        <f t="shared" si="2"/>
        <v>3.628840202458423E-05</v>
      </c>
    </row>
    <row r="51" spans="1:13" ht="12.75">
      <c r="A51" s="5"/>
      <c r="B51" s="67"/>
      <c r="C51" s="6">
        <v>0.8</v>
      </c>
      <c r="D51" s="20" t="s">
        <v>138</v>
      </c>
      <c r="E51" s="20" t="s">
        <v>127</v>
      </c>
      <c r="F51" s="9" t="s">
        <v>149</v>
      </c>
      <c r="G51" s="24">
        <f>HEX2DEC(D51)/$B$10</f>
        <v>142.36666666666667</v>
      </c>
      <c r="H51" s="25">
        <f>SQRT(HEX2DEC(D51))/$B$10</f>
        <v>1.5403823479181322</v>
      </c>
      <c r="I51" s="24">
        <f>HEX2DEC(E51)/$B$10</f>
        <v>16.683333333333334</v>
      </c>
      <c r="J51" s="25">
        <f>SQRT(HEX2DEC(E51))/$B$10</f>
        <v>0.5273097339852125</v>
      </c>
      <c r="K51" s="24">
        <f>HEX2DEC(F51)/$B$10</f>
        <v>12.05</v>
      </c>
      <c r="L51" s="25">
        <f>SQRT(HEX2DEC(F51))/$B$10</f>
        <v>0.44814432199162507</v>
      </c>
      <c r="M51" s="26">
        <f t="shared" si="2"/>
        <v>3.942158598432458E-05</v>
      </c>
    </row>
    <row r="52" spans="1:13" ht="12.75">
      <c r="A52" s="5"/>
      <c r="B52" s="67"/>
      <c r="C52" s="6">
        <v>0.85</v>
      </c>
      <c r="D52" s="20" t="s">
        <v>139</v>
      </c>
      <c r="E52" s="20" t="s">
        <v>128</v>
      </c>
      <c r="F52" s="9" t="s">
        <v>150</v>
      </c>
      <c r="G52" s="24">
        <f>HEX2DEC(D52)/$B$10</f>
        <v>136.03333333333333</v>
      </c>
      <c r="H52" s="25">
        <f>SQRT(HEX2DEC(D52))/$B$10</f>
        <v>1.5057297972153643</v>
      </c>
      <c r="I52" s="24">
        <f>HEX2DEC(E52)/$B$10</f>
        <v>22.516666666666666</v>
      </c>
      <c r="J52" s="25">
        <f>SQRT(HEX2DEC(E52))/$B$10</f>
        <v>0.6125991983163035</v>
      </c>
      <c r="K52" s="24">
        <f>HEX2DEC(F52)/$B$10</f>
        <v>12.466666666666667</v>
      </c>
      <c r="L52" s="25">
        <f>SQRT(HEX2DEC(F52))/$B$10</f>
        <v>0.45582647770591145</v>
      </c>
      <c r="M52" s="26">
        <f t="shared" si="2"/>
        <v>4.9139313725490205E-05</v>
      </c>
    </row>
    <row r="53" spans="1:13" ht="12.75">
      <c r="A53" s="5"/>
      <c r="B53" s="67"/>
      <c r="C53" s="60">
        <v>0.9</v>
      </c>
      <c r="D53" s="20" t="s">
        <v>140</v>
      </c>
      <c r="E53" s="20" t="s">
        <v>129</v>
      </c>
      <c r="F53" s="9" t="s">
        <v>151</v>
      </c>
      <c r="G53" s="24">
        <f>HEX2DEC(D53)/$B$10</f>
        <v>131.63333333333333</v>
      </c>
      <c r="H53" s="25">
        <f>SQRT(HEX2DEC(D53))/$B$10</f>
        <v>1.4811782096995922</v>
      </c>
      <c r="I53" s="24">
        <f>HEX2DEC(E53)/$B$10</f>
        <v>33.71666666666667</v>
      </c>
      <c r="J53" s="25">
        <f>SQRT(HEX2DEC(E53))/$B$10</f>
        <v>0.7496295381349672</v>
      </c>
      <c r="K53" s="59">
        <f>HEX2DEC(F53)/$B$10</f>
        <v>13.6</v>
      </c>
      <c r="L53" s="25">
        <f>SQRT(HEX2DEC(F53))/$B$10</f>
        <v>0.47609522856952335</v>
      </c>
      <c r="M53" s="26">
        <f t="shared" si="2"/>
        <v>6.526819444444445E-05</v>
      </c>
    </row>
    <row r="54" spans="1:13" ht="12.75">
      <c r="A54" s="5"/>
      <c r="B54" s="67"/>
      <c r="C54" s="6">
        <v>0.95</v>
      </c>
      <c r="D54" s="20" t="s">
        <v>141</v>
      </c>
      <c r="E54" s="20" t="s">
        <v>130</v>
      </c>
      <c r="F54" s="9" t="s">
        <v>152</v>
      </c>
      <c r="G54" s="24">
        <f>HEX2DEC(D54)/$B$10</f>
        <v>125.75</v>
      </c>
      <c r="H54" s="25">
        <f>SQRT(HEX2DEC(D54))/$B$10</f>
        <v>1.4476993242152645</v>
      </c>
      <c r="I54" s="24">
        <f>HEX2DEC(E54)/$B$10</f>
        <v>53.46666666666667</v>
      </c>
      <c r="J54" s="25">
        <f>SQRT(HEX2DEC(E54))/$B$10</f>
        <v>0.9439868172337531</v>
      </c>
      <c r="K54" s="24">
        <f>HEX2DEC(F54)/$B$10</f>
        <v>13.15</v>
      </c>
      <c r="L54" s="25">
        <f>SQRT(HEX2DEC(F54))/$B$10</f>
        <v>0.46815239683960463</v>
      </c>
      <c r="M54" s="26">
        <f t="shared" si="2"/>
        <v>0.00010225754119138151</v>
      </c>
    </row>
    <row r="55" spans="1:13" ht="12.75">
      <c r="A55" s="5"/>
      <c r="B55" s="67"/>
      <c r="C55" s="6">
        <v>1</v>
      </c>
      <c r="D55" s="20" t="s">
        <v>142</v>
      </c>
      <c r="E55" s="20" t="s">
        <v>131</v>
      </c>
      <c r="F55" s="9" t="s">
        <v>153</v>
      </c>
      <c r="G55" s="24">
        <f>HEX2DEC(D55)/$B$10</f>
        <v>122</v>
      </c>
      <c r="H55" s="25">
        <f>SQRT(HEX2DEC(D55))/$B$10</f>
        <v>1.4259499757471625</v>
      </c>
      <c r="I55" s="24">
        <f>HEX2DEC(E55)/$B$10</f>
        <v>114.36666666666666</v>
      </c>
      <c r="J55" s="25">
        <f>SQRT(HEX2DEC(E55))/$B$10</f>
        <v>1.3806198285955158</v>
      </c>
      <c r="K55" s="24">
        <f>HEX2DEC(F55)/$B$10</f>
        <v>14.616666666666667</v>
      </c>
      <c r="L55" s="25">
        <f>SQRT(HEX2DEC(F55))/$B$10</f>
        <v>0.4935697631653616</v>
      </c>
      <c r="M55" s="26">
        <f t="shared" si="2"/>
        <v>0.00019091539338654504</v>
      </c>
    </row>
    <row r="56" spans="1:13" ht="12.75">
      <c r="A56" s="5"/>
      <c r="B56" s="67"/>
      <c r="C56" s="6">
        <v>1.05</v>
      </c>
      <c r="D56" s="20" t="s">
        <v>143</v>
      </c>
      <c r="E56" s="20" t="s">
        <v>132</v>
      </c>
      <c r="F56" s="9" t="s">
        <v>154</v>
      </c>
      <c r="G56" s="24">
        <f>HEX2DEC(D56)/$B$10</f>
        <v>114.25</v>
      </c>
      <c r="H56" s="25">
        <f>SQRT(HEX2DEC(D56))/$B$10</f>
        <v>1.3799154563474771</v>
      </c>
      <c r="I56" s="24">
        <f>HEX2DEC(E56)/$B$10</f>
        <v>207.58333333333334</v>
      </c>
      <c r="J56" s="25">
        <f>SQRT(HEX2DEC(E56))/$B$10</f>
        <v>1.8600328551459036</v>
      </c>
      <c r="K56" s="24">
        <f>HEX2DEC(F56)/$B$10</f>
        <v>15.066666666666666</v>
      </c>
      <c r="L56" s="25">
        <f>SQRT(HEX2DEC(F56))/$B$10</f>
        <v>0.5011098792790969</v>
      </c>
      <c r="M56" s="26">
        <f t="shared" si="2"/>
        <v>0.0003148194137168142</v>
      </c>
    </row>
    <row r="57" spans="1:13" ht="12.75">
      <c r="A57" s="5"/>
      <c r="B57" s="67"/>
      <c r="C57" s="6">
        <v>1.1</v>
      </c>
      <c r="D57" s="20" t="s">
        <v>144</v>
      </c>
      <c r="E57" s="20" t="s">
        <v>133</v>
      </c>
      <c r="F57" s="9" t="s">
        <v>155</v>
      </c>
      <c r="G57" s="24">
        <f>HEX2DEC(D57)/$B$10</f>
        <v>115.53333333333333</v>
      </c>
      <c r="H57" s="25">
        <f>SQRT(HEX2DEC(D57))/$B$10</f>
        <v>1.3876438864332432</v>
      </c>
      <c r="I57" s="24">
        <f>HEX2DEC(E57)/$B$10</f>
        <v>1035.5166666666667</v>
      </c>
      <c r="J57" s="25">
        <f>SQRT(HEX2DEC(E57))/$B$10</f>
        <v>4.154348458075118</v>
      </c>
      <c r="K57" s="24">
        <f>HEX2DEC(F57)/$B$10</f>
        <v>15.1</v>
      </c>
      <c r="L57" s="25">
        <f>SQRT(HEX2DEC(F57))/$B$10</f>
        <v>0.501663898109747</v>
      </c>
      <c r="M57" s="26">
        <f t="shared" si="2"/>
        <v>0.0015845919499632084</v>
      </c>
    </row>
    <row r="58" spans="1:13" ht="12.75">
      <c r="A58" s="5"/>
      <c r="B58" s="67"/>
      <c r="C58" s="6">
        <v>1.15</v>
      </c>
      <c r="D58" s="20" t="s">
        <v>145</v>
      </c>
      <c r="E58" s="20" t="s">
        <v>134</v>
      </c>
      <c r="F58" s="9" t="s">
        <v>156</v>
      </c>
      <c r="G58" s="24">
        <f>HEX2DEC(D58)/$B$10</f>
        <v>118.61666666666666</v>
      </c>
      <c r="H58" s="25">
        <f>SQRT(HEX2DEC(D58))/$B$10</f>
        <v>1.4060385643517905</v>
      </c>
      <c r="I58" s="24">
        <f>HEX2DEC(E58)/$B$10</f>
        <v>19078.65</v>
      </c>
      <c r="J58" s="25">
        <f>SQRT(HEX2DEC(E58))/$B$10</f>
        <v>17.831923620294027</v>
      </c>
      <c r="K58" s="24">
        <f>HEX2DEC(F58)/$B$10</f>
        <v>16.4</v>
      </c>
      <c r="L58" s="25">
        <f>SQRT(HEX2DEC(F58))/$B$10</f>
        <v>0.5228129047119374</v>
      </c>
      <c r="M58" s="26">
        <f t="shared" si="2"/>
        <v>0.027598120335365857</v>
      </c>
    </row>
    <row r="59" spans="1:13" ht="12.75">
      <c r="A59" s="5"/>
      <c r="B59" s="67"/>
      <c r="C59" s="6">
        <v>0.9</v>
      </c>
      <c r="D59" s="20" t="s">
        <v>146</v>
      </c>
      <c r="E59" s="20" t="s">
        <v>135</v>
      </c>
      <c r="F59" s="9" t="s">
        <v>157</v>
      </c>
      <c r="G59" s="24">
        <f>HEX2DEC(D59)/$B$10</f>
        <v>111.96666666666667</v>
      </c>
      <c r="H59" s="25">
        <f>SQRT(HEX2DEC(D59))/$B$10</f>
        <v>1.366056774483078</v>
      </c>
      <c r="I59" s="24">
        <f>HEX2DEC(E59)/$B$10</f>
        <v>34.46666666666667</v>
      </c>
      <c r="J59" s="25">
        <f>SQRT(HEX2DEC(E59))/$B$10</f>
        <v>0.7579211333934716</v>
      </c>
      <c r="K59" s="24">
        <f>HEX2DEC(F59)/$B$10</f>
        <v>13.25</v>
      </c>
      <c r="L59" s="25">
        <f>SQRT(HEX2DEC(F59))/$B$10</f>
        <v>0.4699290726623895</v>
      </c>
      <c r="M59" s="26">
        <f t="shared" si="2"/>
        <v>5.8250834381551366E-05</v>
      </c>
    </row>
    <row r="60" spans="1:13" ht="12.75">
      <c r="A60" s="5"/>
      <c r="B60" s="67"/>
      <c r="C60" s="6"/>
      <c r="D60" s="10"/>
      <c r="E60" s="20"/>
      <c r="F60" s="9"/>
      <c r="G60" s="24">
        <f>HEX2DEC(D60)/$B$10</f>
        <v>0</v>
      </c>
      <c r="H60" s="25">
        <f>SQRT(HEX2DEC(D60))/$B$10</f>
        <v>0</v>
      </c>
      <c r="I60" s="24">
        <f>HEX2DEC(E60)/$B$10</f>
        <v>0</v>
      </c>
      <c r="J60" s="25">
        <f>SQRT(HEX2DEC(E60))/$B$10</f>
        <v>0</v>
      </c>
      <c r="K60" s="24">
        <f>HEX2DEC(F60)/$B$10</f>
        <v>0</v>
      </c>
      <c r="L60" s="25">
        <f>SQRT(HEX2DEC(F60))/$B$10</f>
        <v>0</v>
      </c>
      <c r="M60" s="26" t="str">
        <f t="shared" si="2"/>
        <v> </v>
      </c>
    </row>
    <row r="61" spans="1:13" ht="13.5" thickBot="1">
      <c r="A61" s="11"/>
      <c r="B61" s="68"/>
      <c r="C61" s="12"/>
      <c r="D61" s="22"/>
      <c r="E61" s="22"/>
      <c r="F61" s="23"/>
      <c r="G61" s="27">
        <f>HEX2DEC(D61)/$B$10</f>
        <v>0</v>
      </c>
      <c r="H61" s="25">
        <f>SQRT(HEX2DEC(D61))/$B$10</f>
        <v>0</v>
      </c>
      <c r="I61" s="29">
        <f>HEX2DEC(E61)/$B$10</f>
        <v>0</v>
      </c>
      <c r="J61" s="25">
        <f>SQRT(HEX2DEC(E61))/$B$10</f>
        <v>0</v>
      </c>
      <c r="K61" s="29">
        <f>HEX2DEC(F61)/$B$10</f>
        <v>0</v>
      </c>
      <c r="L61" s="28">
        <f>SQRT(HEX2DEC(F61))/$B$10</f>
        <v>0</v>
      </c>
      <c r="M61" s="26" t="str">
        <f t="shared" si="2"/>
        <v> </v>
      </c>
    </row>
    <row r="62" spans="1:13" ht="13.5" thickBot="1">
      <c r="A62" s="52" t="s">
        <v>123</v>
      </c>
      <c r="B62" s="55" t="s">
        <v>81</v>
      </c>
      <c r="C62" s="45" t="s">
        <v>83</v>
      </c>
      <c r="D62" s="44" t="s">
        <v>13</v>
      </c>
      <c r="E62" s="44" t="s">
        <v>117</v>
      </c>
      <c r="F62" s="45" t="s">
        <v>19</v>
      </c>
      <c r="G62" s="44" t="s">
        <v>13</v>
      </c>
      <c r="H62" s="64" t="s">
        <v>20</v>
      </c>
      <c r="I62" s="44" t="s">
        <v>117</v>
      </c>
      <c r="J62" s="64" t="s">
        <v>118</v>
      </c>
      <c r="K62" s="44" t="s">
        <v>19</v>
      </c>
      <c r="L62" s="46" t="s">
        <v>22</v>
      </c>
      <c r="M62" s="65" t="s">
        <v>94</v>
      </c>
    </row>
    <row r="63" spans="1:13" ht="12.75">
      <c r="A63" s="57">
        <v>0.5</v>
      </c>
      <c r="B63" s="67">
        <v>0.8</v>
      </c>
      <c r="C63" s="6">
        <v>0.7</v>
      </c>
      <c r="D63" s="7" t="s">
        <v>158</v>
      </c>
      <c r="E63" s="10">
        <v>33</v>
      </c>
      <c r="F63" s="18">
        <v>22</v>
      </c>
      <c r="G63" s="24">
        <f>HEX2DEC(D63)/$B$10</f>
        <v>32.833333333333336</v>
      </c>
      <c r="H63" s="25">
        <f>SQRT(HEX2DEC(D63))/$B$10</f>
        <v>0.7397447007057383</v>
      </c>
      <c r="I63" s="24">
        <f>HEX2DEC(E63)/$B$10</f>
        <v>0.85</v>
      </c>
      <c r="J63" s="25">
        <f>SQRT(HEX2DEC(E63))/$B$10</f>
        <v>0.11902380714238084</v>
      </c>
      <c r="K63" s="24">
        <f>HEX2DEC(F63)/$B$10</f>
        <v>0.5666666666666667</v>
      </c>
      <c r="L63" s="25">
        <f>SQRT(HEX2DEC(F63))/$B$10</f>
        <v>0.09718253158075502</v>
      </c>
      <c r="M63" s="26">
        <f aca="true" t="shared" si="3" ref="M63:M75">IF(K63&gt;0,2*$B$8*G63*I63*10^-9/K63," ")</f>
        <v>9.850000000000002E-06</v>
      </c>
    </row>
    <row r="64" spans="1:13" ht="12.75">
      <c r="A64" s="5"/>
      <c r="B64" s="67"/>
      <c r="C64" s="8">
        <v>0.75</v>
      </c>
      <c r="D64" s="7" t="s">
        <v>159</v>
      </c>
      <c r="E64" s="20" t="s">
        <v>167</v>
      </c>
      <c r="F64" s="9" t="s">
        <v>175</v>
      </c>
      <c r="G64" s="24">
        <f>HEX2DEC(D64)/$B$10</f>
        <v>32.71666666666667</v>
      </c>
      <c r="H64" s="25">
        <f>SQRT(HEX2DEC(D64))/$B$10</f>
        <v>0.7384292638958574</v>
      </c>
      <c r="I64" s="24">
        <f>HEX2DEC(E64)/$B$10</f>
        <v>2.7333333333333334</v>
      </c>
      <c r="J64" s="25">
        <f>SQRT(HEX2DEC(E64))/$B$10</f>
        <v>0.21343747458109494</v>
      </c>
      <c r="K64" s="24">
        <f>HEX2DEC(F64)/$B$10</f>
        <v>2.0833333333333335</v>
      </c>
      <c r="L64" s="25">
        <f>SQRT(HEX2DEC(F64))/$B$10</f>
        <v>0.18633899812498247</v>
      </c>
      <c r="M64" s="26">
        <f t="shared" si="3"/>
        <v>8.584853333333334E-06</v>
      </c>
    </row>
    <row r="65" spans="1:13" ht="12.75">
      <c r="A65" s="5"/>
      <c r="B65" s="67"/>
      <c r="C65" s="8">
        <v>0.8</v>
      </c>
      <c r="D65" s="7" t="s">
        <v>160</v>
      </c>
      <c r="E65" s="20" t="s">
        <v>168</v>
      </c>
      <c r="F65" s="9" t="s">
        <v>176</v>
      </c>
      <c r="G65" s="24">
        <f>HEX2DEC(D65)/$B$10</f>
        <v>34.21666666666667</v>
      </c>
      <c r="H65" s="25">
        <f>SQRT(HEX2DEC(D65))/$B$10</f>
        <v>0.7551673839472794</v>
      </c>
      <c r="I65" s="24">
        <f>HEX2DEC(E65)/$B$10</f>
        <v>9.533333333333333</v>
      </c>
      <c r="J65" s="25">
        <f>SQRT(HEX2DEC(E65))/$B$10</f>
        <v>0.3986086914367133</v>
      </c>
      <c r="K65" s="24">
        <f>HEX2DEC(F65)/$B$10</f>
        <v>7.733333333333333</v>
      </c>
      <c r="L65" s="25">
        <f>SQRT(HEX2DEC(F65))/$B$10</f>
        <v>0.35901098714230023</v>
      </c>
      <c r="M65" s="26">
        <f t="shared" si="3"/>
        <v>8.436178160919542E-06</v>
      </c>
    </row>
    <row r="66" spans="1:13" ht="12.75">
      <c r="A66" s="5"/>
      <c r="B66" s="67"/>
      <c r="C66" s="8">
        <v>0.85</v>
      </c>
      <c r="D66" s="7" t="s">
        <v>161</v>
      </c>
      <c r="E66" s="20" t="s">
        <v>169</v>
      </c>
      <c r="F66" s="9" t="s">
        <v>177</v>
      </c>
      <c r="G66" s="24">
        <f>HEX2DEC(D66)/$B$10</f>
        <v>33.61666666666667</v>
      </c>
      <c r="H66" s="25">
        <f>SQRT(HEX2DEC(D66))/$B$10</f>
        <v>0.7485170524295206</v>
      </c>
      <c r="I66" s="24">
        <f>HEX2DEC(E66)/$B$10</f>
        <v>16.05</v>
      </c>
      <c r="J66" s="25">
        <f>SQRT(HEX2DEC(E66))/$B$10</f>
        <v>0.51720402163943</v>
      </c>
      <c r="K66" s="24">
        <f>HEX2DEC(F66)/$B$10</f>
        <v>12.183333333333334</v>
      </c>
      <c r="L66" s="25">
        <f>SQRT(HEX2DEC(F66))/$B$10</f>
        <v>0.4506168611531925</v>
      </c>
      <c r="M66" s="26">
        <f t="shared" si="3"/>
        <v>8.857140902872777E-06</v>
      </c>
    </row>
    <row r="67" spans="1:13" ht="12.75">
      <c r="A67" s="5"/>
      <c r="B67" s="67"/>
      <c r="C67" s="8">
        <v>0.9</v>
      </c>
      <c r="D67" s="7" t="s">
        <v>162</v>
      </c>
      <c r="E67" s="20" t="s">
        <v>170</v>
      </c>
      <c r="F67" s="9" t="s">
        <v>178</v>
      </c>
      <c r="G67" s="24">
        <f>HEX2DEC(D67)/$B$10</f>
        <v>34.733333333333334</v>
      </c>
      <c r="H67" s="25">
        <f>SQRT(HEX2DEC(D67))/$B$10</f>
        <v>0.7608474807008885</v>
      </c>
      <c r="I67" s="24">
        <f>HEX2DEC(E67)/$B$10</f>
        <v>21.116666666666667</v>
      </c>
      <c r="J67" s="25">
        <f>SQRT(HEX2DEC(E67))/$B$10</f>
        <v>0.5932490576852562</v>
      </c>
      <c r="K67" s="24">
        <f>HEX2DEC(F67)/$B$10</f>
        <v>12.666666666666666</v>
      </c>
      <c r="L67" s="25">
        <f>SQRT(HEX2DEC(F67))/$B$10</f>
        <v>0.45946829173634074</v>
      </c>
      <c r="M67" s="26">
        <f t="shared" si="3"/>
        <v>1.1580824561403512E-05</v>
      </c>
    </row>
    <row r="68" spans="1:13" ht="12.75">
      <c r="A68" s="5"/>
      <c r="B68" s="67"/>
      <c r="C68" s="61">
        <v>0.95</v>
      </c>
      <c r="D68" s="7" t="s">
        <v>163</v>
      </c>
      <c r="E68" s="10">
        <v>693</v>
      </c>
      <c r="F68" s="9">
        <v>306</v>
      </c>
      <c r="G68" s="24">
        <f>HEX2DEC(D68)/$B$10</f>
        <v>34.71666666666667</v>
      </c>
      <c r="H68" s="25">
        <f>SQRT(HEX2DEC(D68))/$B$10</f>
        <v>0.7606649138162684</v>
      </c>
      <c r="I68" s="24">
        <f>HEX2DEC(E68)/$B$10</f>
        <v>28.05</v>
      </c>
      <c r="J68" s="25">
        <f>SQRT(HEX2DEC(E68))/$B$10</f>
        <v>0.6837397165588671</v>
      </c>
      <c r="K68" s="59">
        <f>HEX2DEC(F68)/$B$10</f>
        <v>12.9</v>
      </c>
      <c r="L68" s="25">
        <f>SQRT(HEX2DEC(F68))/$B$10</f>
        <v>0.4636809247747852</v>
      </c>
      <c r="M68" s="26">
        <f t="shared" si="3"/>
        <v>1.5097713178294577E-05</v>
      </c>
    </row>
    <row r="69" spans="1:13" ht="12.75">
      <c r="A69" s="5"/>
      <c r="B69" s="67"/>
      <c r="C69" s="8">
        <v>1.05</v>
      </c>
      <c r="D69" s="7" t="s">
        <v>164</v>
      </c>
      <c r="E69" s="20" t="s">
        <v>171</v>
      </c>
      <c r="F69" s="9" t="s">
        <v>179</v>
      </c>
      <c r="G69" s="24">
        <f>HEX2DEC(D69)/$B$10</f>
        <v>30.716666666666665</v>
      </c>
      <c r="H69" s="25">
        <f>SQRT(HEX2DEC(D69))/$B$10</f>
        <v>0.7155029311221894</v>
      </c>
      <c r="I69" s="24">
        <f>HEX2DEC(E69)/$B$10</f>
        <v>50.31666666666667</v>
      </c>
      <c r="J69" s="25">
        <f>SQRT(HEX2DEC(E69))/$B$10</f>
        <v>0.9157571245210769</v>
      </c>
      <c r="K69" s="24">
        <f>HEX2DEC(F69)/$B$10</f>
        <v>11.416666666666666</v>
      </c>
      <c r="L69" s="25">
        <f>SQRT(HEX2DEC(F69))/$B$10</f>
        <v>0.43620841094341334</v>
      </c>
      <c r="M69" s="26">
        <f t="shared" si="3"/>
        <v>2.707550851581509E-05</v>
      </c>
    </row>
    <row r="70" spans="1:13" ht="12.75">
      <c r="A70" s="5"/>
      <c r="B70" s="67"/>
      <c r="C70" s="6">
        <v>1.15</v>
      </c>
      <c r="D70" s="20" t="s">
        <v>165</v>
      </c>
      <c r="E70" s="20" t="s">
        <v>172</v>
      </c>
      <c r="F70" s="9">
        <v>246</v>
      </c>
      <c r="G70" s="24">
        <f>HEX2DEC(D70)/$B$10</f>
        <v>23.633333333333333</v>
      </c>
      <c r="H70" s="25">
        <f>SQRT(HEX2DEC(D70))/$B$10</f>
        <v>0.6276056794587578</v>
      </c>
      <c r="I70" s="24">
        <f>HEX2DEC(E70)/$B$10</f>
        <v>96.43333333333334</v>
      </c>
      <c r="J70" s="25">
        <f>SQRT(HEX2DEC(E70))/$B$10</f>
        <v>1.2677626837157743</v>
      </c>
      <c r="K70" s="24">
        <f>HEX2DEC(F70)/$B$10</f>
        <v>9.7</v>
      </c>
      <c r="L70" s="25">
        <f>SQRT(HEX2DEC(F70))/$B$10</f>
        <v>0.40207793606049397</v>
      </c>
      <c r="M70" s="26">
        <f t="shared" si="3"/>
        <v>4.699053837342498E-05</v>
      </c>
    </row>
    <row r="71" spans="1:13" ht="12.75">
      <c r="A71" s="5"/>
      <c r="B71" s="67"/>
      <c r="C71" s="6">
        <v>1.25</v>
      </c>
      <c r="D71" s="10" t="s">
        <v>166</v>
      </c>
      <c r="E71" s="20" t="s">
        <v>173</v>
      </c>
      <c r="F71" s="9">
        <v>301</v>
      </c>
      <c r="G71" s="24">
        <f>HEX2DEC(D71)/$B$10</f>
        <v>34.35</v>
      </c>
      <c r="H71" s="25">
        <f>SQRT(HEX2DEC(D71))/$B$10</f>
        <v>0.7566372975210778</v>
      </c>
      <c r="I71" s="24">
        <f>HEX2DEC(E71)/$B$10</f>
        <v>45489.65</v>
      </c>
      <c r="J71" s="25">
        <f>SQRT(HEX2DEC(E71))/$B$10</f>
        <v>27.534720505814715</v>
      </c>
      <c r="K71" s="24">
        <f>HEX2DEC(F71)/$B$10</f>
        <v>12.816666666666666</v>
      </c>
      <c r="L71" s="25">
        <f>SQRT(HEX2DEC(F71))/$B$10</f>
        <v>0.46218082079540157</v>
      </c>
      <c r="M71" s="26">
        <f t="shared" si="3"/>
        <v>0.024383398868660602</v>
      </c>
    </row>
    <row r="72" spans="1:13" ht="12.75">
      <c r="A72" s="5"/>
      <c r="B72" s="67"/>
      <c r="C72" s="6">
        <v>1.15</v>
      </c>
      <c r="D72" s="10" t="s">
        <v>160</v>
      </c>
      <c r="E72" s="20" t="s">
        <v>174</v>
      </c>
      <c r="F72" s="9">
        <v>311</v>
      </c>
      <c r="G72" s="24">
        <f>HEX2DEC(D72)/$B$10</f>
        <v>34.21666666666667</v>
      </c>
      <c r="H72" s="25">
        <f>SQRT(HEX2DEC(D72))/$B$10</f>
        <v>0.7551673839472794</v>
      </c>
      <c r="I72" s="24">
        <f>HEX2DEC(E72)/$B$10</f>
        <v>363.1</v>
      </c>
      <c r="J72" s="25">
        <f>SQRT(HEX2DEC(E72))/$B$10</f>
        <v>2.460013550098183</v>
      </c>
      <c r="K72" s="24">
        <f>HEX2DEC(F72)/$B$10</f>
        <v>13.083333333333334</v>
      </c>
      <c r="L72" s="25">
        <f>SQRT(HEX2DEC(F72))/$B$10</f>
        <v>0.46696419087073</v>
      </c>
      <c r="M72" s="26">
        <f t="shared" si="3"/>
        <v>0.00018992211464968154</v>
      </c>
    </row>
    <row r="73" spans="1:13" ht="12.75">
      <c r="A73" s="5"/>
      <c r="B73" s="67"/>
      <c r="C73" s="6"/>
      <c r="D73" s="10"/>
      <c r="E73" s="10"/>
      <c r="F73" s="9"/>
      <c r="G73" s="24">
        <f>HEX2DEC(D73)/$B$10</f>
        <v>0</v>
      </c>
      <c r="H73" s="25">
        <f>SQRT(HEX2DEC(D73))/$B$10</f>
        <v>0</v>
      </c>
      <c r="I73" s="24">
        <f>HEX2DEC(E73)/$B$10</f>
        <v>0</v>
      </c>
      <c r="J73" s="25">
        <f>SQRT(HEX2DEC(E73))/$B$10</f>
        <v>0</v>
      </c>
      <c r="K73" s="24">
        <f>HEX2DEC(F73)/$B$10</f>
        <v>0</v>
      </c>
      <c r="L73" s="25">
        <f>SQRT(HEX2DEC(F73))/$B$10</f>
        <v>0</v>
      </c>
      <c r="M73" s="26" t="str">
        <f t="shared" si="3"/>
        <v> </v>
      </c>
    </row>
    <row r="74" spans="1:13" ht="12.75">
      <c r="A74" s="5"/>
      <c r="B74" s="67"/>
      <c r="C74" s="6"/>
      <c r="D74" s="10"/>
      <c r="E74" s="10"/>
      <c r="F74" s="9"/>
      <c r="G74" s="24">
        <f>HEX2DEC(D74)/$B$10</f>
        <v>0</v>
      </c>
      <c r="H74" s="25">
        <f>SQRT(HEX2DEC(D74))/$B$10</f>
        <v>0</v>
      </c>
      <c r="I74" s="24">
        <f>HEX2DEC(E74)/$B$10</f>
        <v>0</v>
      </c>
      <c r="J74" s="25">
        <f>SQRT(HEX2DEC(E74))/$B$10</f>
        <v>0</v>
      </c>
      <c r="K74" s="24">
        <f>HEX2DEC(F74)/$B$10</f>
        <v>0</v>
      </c>
      <c r="L74" s="25">
        <f>SQRT(HEX2DEC(F74))/$B$10</f>
        <v>0</v>
      </c>
      <c r="M74" s="26" t="str">
        <f t="shared" si="3"/>
        <v> </v>
      </c>
    </row>
    <row r="75" spans="1:13" ht="13.5" thickBot="1">
      <c r="A75" s="11"/>
      <c r="B75" s="68"/>
      <c r="C75" s="12"/>
      <c r="D75" s="22"/>
      <c r="E75" s="22"/>
      <c r="F75" s="23"/>
      <c r="G75" s="27">
        <f>HEX2DEC(D75)/$B$10</f>
        <v>0</v>
      </c>
      <c r="H75" s="28">
        <f>SQRT(HEX2DEC(D75))/$B$10</f>
        <v>0</v>
      </c>
      <c r="I75" s="29">
        <f>HEX2DEC(E75)/$B$10</f>
        <v>0</v>
      </c>
      <c r="J75" s="25">
        <f>SQRT(HEX2DEC(E75))/$B$10</f>
        <v>0</v>
      </c>
      <c r="K75" s="29">
        <f>HEX2DEC(F75)/$B$10</f>
        <v>0</v>
      </c>
      <c r="L75" s="28">
        <f>SQRT(HEX2DEC(F75))/$B$10</f>
        <v>0</v>
      </c>
      <c r="M75" s="30" t="str">
        <f t="shared" si="3"/>
        <v> </v>
      </c>
    </row>
    <row r="76" ht="12.75">
      <c r="J76" s="63"/>
    </row>
    <row r="78" ht="12.75">
      <c r="A78" t="s">
        <v>99</v>
      </c>
    </row>
    <row r="79" spans="1:9" ht="12.75">
      <c r="A79" t="s">
        <v>100</v>
      </c>
      <c r="B79">
        <v>0.8</v>
      </c>
      <c r="C79" t="s">
        <v>84</v>
      </c>
      <c r="I79" s="62"/>
    </row>
    <row r="80" spans="1:3" ht="12.75">
      <c r="A80" t="s">
        <v>101</v>
      </c>
      <c r="B80">
        <v>1</v>
      </c>
      <c r="C80" t="s">
        <v>84</v>
      </c>
    </row>
    <row r="81" spans="1:3" ht="12.75">
      <c r="A81" t="s">
        <v>102</v>
      </c>
      <c r="B81">
        <v>0.9</v>
      </c>
      <c r="C81" t="s">
        <v>84</v>
      </c>
    </row>
    <row r="82" spans="1:3" ht="12.75">
      <c r="A82" t="s">
        <v>103</v>
      </c>
      <c r="B82">
        <v>0.95</v>
      </c>
      <c r="C82" t="s">
        <v>84</v>
      </c>
    </row>
  </sheetData>
  <mergeCells count="11">
    <mergeCell ref="C34:C45"/>
    <mergeCell ref="B49:B61"/>
    <mergeCell ref="A1:E1"/>
    <mergeCell ref="B17:C17"/>
    <mergeCell ref="B63:B75"/>
    <mergeCell ref="D17:F17"/>
    <mergeCell ref="D18:F18"/>
    <mergeCell ref="B20:B32"/>
    <mergeCell ref="D46:F46"/>
    <mergeCell ref="D47:F47"/>
    <mergeCell ref="B46:C46"/>
  </mergeCells>
  <printOptions/>
  <pageMargins left="0.5" right="0.5" top="0.5" bottom="0.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workbookViewId="0" topLeftCell="A1">
      <selection activeCell="A47" sqref="A47:IV47"/>
    </sheetView>
  </sheetViews>
  <sheetFormatPr defaultColWidth="9.140625" defaultRowHeight="12.75"/>
  <sheetData>
    <row r="1" ht="23.25">
      <c r="A1" s="4" t="s">
        <v>109</v>
      </c>
    </row>
    <row r="2" spans="1:8" ht="20.25">
      <c r="A2" s="3" t="s">
        <v>105</v>
      </c>
      <c r="E2" s="2">
        <f>Data!B20</f>
        <v>0.8</v>
      </c>
      <c r="F2" t="s">
        <v>106</v>
      </c>
      <c r="H2" s="3" t="s">
        <v>104</v>
      </c>
    </row>
    <row r="17" ht="12.75">
      <c r="A17" s="2"/>
    </row>
    <row r="24" ht="23.25">
      <c r="A24" s="4" t="s">
        <v>110</v>
      </c>
    </row>
    <row r="25" spans="1:8" ht="20.25">
      <c r="A25" s="3" t="s">
        <v>107</v>
      </c>
      <c r="E25" s="2">
        <f>Data!C34</f>
        <v>1</v>
      </c>
      <c r="F25" t="s">
        <v>106</v>
      </c>
      <c r="H25" s="3" t="s">
        <v>108</v>
      </c>
    </row>
    <row r="40" spans="1:2" ht="12.75">
      <c r="A40" s="2"/>
      <c r="B40" s="2"/>
    </row>
    <row r="49" ht="23.25">
      <c r="A49" s="4" t="s">
        <v>111</v>
      </c>
    </row>
    <row r="50" spans="1:8" ht="20.25">
      <c r="A50" s="3" t="s">
        <v>105</v>
      </c>
      <c r="E50" s="2">
        <f>Data!B49</f>
        <v>0.8</v>
      </c>
      <c r="F50" t="s">
        <v>106</v>
      </c>
      <c r="H50" s="3" t="s">
        <v>112</v>
      </c>
    </row>
    <row r="65" ht="12.75">
      <c r="A65" s="2"/>
    </row>
    <row r="73" ht="23.25">
      <c r="A73" s="4" t="s">
        <v>114</v>
      </c>
    </row>
    <row r="74" spans="1:8" ht="20.25">
      <c r="A74" s="3" t="s">
        <v>105</v>
      </c>
      <c r="E74" s="2">
        <f>Data!B63</f>
        <v>0.8</v>
      </c>
      <c r="F74" t="s">
        <v>106</v>
      </c>
      <c r="H74" s="3" t="s">
        <v>113</v>
      </c>
    </row>
    <row r="89" ht="12.75">
      <c r="A89" s="2"/>
    </row>
  </sheetData>
  <printOptions/>
  <pageMargins left="0.75" right="0.75" top="1" bottom="1" header="0.5" footer="0.5"/>
  <pageSetup horizontalDpi="300" verticalDpi="300" orientation="portrait" r:id="rId2"/>
  <rowBreaks count="1" manualBreakCount="1">
    <brk id="4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kliewer</dc:creator>
  <cp:keywords/>
  <dc:description/>
  <cp:lastModifiedBy>Steve kliewer</cp:lastModifiedBy>
  <cp:lastPrinted>2007-07-23T20:38:49Z</cp:lastPrinted>
  <dcterms:created xsi:type="dcterms:W3CDTF">2007-07-10T02:34:12Z</dcterms:created>
  <dcterms:modified xsi:type="dcterms:W3CDTF">2007-07-23T20:41:58Z</dcterms:modified>
  <cp:category/>
  <cp:version/>
  <cp:contentType/>
  <cp:contentStatus/>
</cp:coreProperties>
</file>